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.1.2 - Miniskate" sheetId="2" r:id="rId2"/>
    <sheet name="D.1.1.3 - Boulder - lezec..." sheetId="3" r:id="rId3"/>
    <sheet name="D.1.1.4 - Ping pong" sheetId="4" r:id="rId4"/>
    <sheet name="D.1.1.5 - Vrh koulí-petang" sheetId="5" r:id="rId5"/>
    <sheet name="D.1.1.10 - Workout hřiště" sheetId="6" r:id="rId6"/>
    <sheet name="SO 01 - Přeložka potoka" sheetId="7" r:id="rId7"/>
    <sheet name="SO 02 - Parkoviště" sheetId="8" r:id="rId8"/>
    <sheet name="SO 03 - Osvětlení" sheetId="9" r:id="rId9"/>
    <sheet name="SO 04 - Pítka" sheetId="10" r:id="rId10"/>
    <sheet name="SO 05 - Ostatní stavební ..." sheetId="11" r:id="rId11"/>
    <sheet name="SO 06 - Tenisové hřiště" sheetId="12" r:id="rId12"/>
    <sheet name="SO 07 - Běžecká dráha a d..." sheetId="13" r:id="rId13"/>
    <sheet name="VRN - Vedlejší a ostatní ..." sheetId="14" r:id="rId14"/>
    <sheet name="Seznam figur" sheetId="15" r:id="rId15"/>
  </sheets>
  <definedNames>
    <definedName name="_xlnm.Print_Area" localSheetId="0">'Rekapitulace stavby'!$D$4:$AO$76,'Rekapitulace stavby'!$C$82:$AQ$108</definedName>
    <definedName name="_xlnm._FilterDatabase" localSheetId="1" hidden="1">'D.1.1.2 - Miniskate'!$C$124:$K$206</definedName>
    <definedName name="_xlnm.Print_Area" localSheetId="1">'D.1.1.2 - Miniskate'!$C$4:$J$76,'D.1.1.2 - Miniskate'!$C$82:$J$106,'D.1.1.2 - Miniskate'!$C$112:$K$206</definedName>
    <definedName name="_xlnm._FilterDatabase" localSheetId="2" hidden="1">'D.1.1.3 - Boulder - lezec...'!$C$121:$K$169</definedName>
    <definedName name="_xlnm.Print_Area" localSheetId="2">'D.1.1.3 - Boulder - lezec...'!$C$4:$J$76,'D.1.1.3 - Boulder - lezec...'!$C$82:$J$103,'D.1.1.3 - Boulder - lezec...'!$C$109:$K$169</definedName>
    <definedName name="_xlnm._FilterDatabase" localSheetId="3" hidden="1">'D.1.1.4 - Ping pong'!$C$122:$K$169</definedName>
    <definedName name="_xlnm.Print_Area" localSheetId="3">'D.1.1.4 - Ping pong'!$C$4:$J$76,'D.1.1.4 - Ping pong'!$C$82:$J$104,'D.1.1.4 - Ping pong'!$C$110:$K$169</definedName>
    <definedName name="_xlnm._FilterDatabase" localSheetId="4" hidden="1">'D.1.1.5 - Vrh koulí-petang'!$C$121:$K$164</definedName>
    <definedName name="_xlnm.Print_Area" localSheetId="4">'D.1.1.5 - Vrh koulí-petang'!$C$4:$J$76,'D.1.1.5 - Vrh koulí-petang'!$C$82:$J$103,'D.1.1.5 - Vrh koulí-petang'!$C$109:$K$164</definedName>
    <definedName name="_xlnm._FilterDatabase" localSheetId="5" hidden="1">'D.1.1.10 - Workout hřiště'!$C$122:$K$188</definedName>
    <definedName name="_xlnm.Print_Area" localSheetId="5">'D.1.1.10 - Workout hřiště'!$C$4:$J$76,'D.1.1.10 - Workout hřiště'!$C$82:$J$104,'D.1.1.10 - Workout hřiště'!$C$110:$K$188</definedName>
    <definedName name="_xlnm._FilterDatabase" localSheetId="6" hidden="1">'SO 01 - Přeložka potoka'!$C$120:$K$162</definedName>
    <definedName name="_xlnm.Print_Area" localSheetId="6">'SO 01 - Přeložka potoka'!$C$4:$J$76,'SO 01 - Přeložka potoka'!$C$82:$J$102,'SO 01 - Přeložka potoka'!$C$108:$K$162</definedName>
    <definedName name="_xlnm._FilterDatabase" localSheetId="7" hidden="1">'SO 02 - Parkoviště'!$C$120:$K$173</definedName>
    <definedName name="_xlnm.Print_Area" localSheetId="7">'SO 02 - Parkoviště'!$C$4:$J$76,'SO 02 - Parkoviště'!$C$82:$J$102,'SO 02 - Parkoviště'!$C$108:$K$173</definedName>
    <definedName name="_xlnm._FilterDatabase" localSheetId="8" hidden="1">'SO 03 - Osvětlení'!$C$117:$K$142</definedName>
    <definedName name="_xlnm.Print_Area" localSheetId="8">'SO 03 - Osvětlení'!$C$4:$J$76,'SO 03 - Osvětlení'!$C$82:$J$99,'SO 03 - Osvětlení'!$C$105:$K$142</definedName>
    <definedName name="_xlnm._FilterDatabase" localSheetId="9" hidden="1">'SO 04 - Pítka'!$C$120:$K$156</definedName>
    <definedName name="_xlnm.Print_Area" localSheetId="9">'SO 04 - Pítka'!$C$4:$J$76,'SO 04 - Pítka'!$C$82:$J$102,'SO 04 - Pítka'!$C$108:$K$156</definedName>
    <definedName name="_xlnm._FilterDatabase" localSheetId="10" hidden="1">'SO 05 - Ostatní stavební ...'!$C$117:$K$127</definedName>
    <definedName name="_xlnm.Print_Area" localSheetId="10">'SO 05 - Ostatní stavební ...'!$C$4:$J$76,'SO 05 - Ostatní stavební ...'!$C$82:$J$99,'SO 05 - Ostatní stavební ...'!$C$105:$K$127</definedName>
    <definedName name="_xlnm._FilterDatabase" localSheetId="11" hidden="1">'SO 06 - Tenisové hřiště'!$C$121:$K$157</definedName>
    <definedName name="_xlnm.Print_Area" localSheetId="11">'SO 06 - Tenisové hřiště'!$C$4:$J$76,'SO 06 - Tenisové hřiště'!$C$82:$J$103,'SO 06 - Tenisové hřiště'!$C$109:$K$157</definedName>
    <definedName name="_xlnm._FilterDatabase" localSheetId="12" hidden="1">'SO 07 - Běžecká dráha a d...'!$C$121:$K$177</definedName>
    <definedName name="_xlnm.Print_Area" localSheetId="12">'SO 07 - Běžecká dráha a d...'!$C$4:$J$76,'SO 07 - Běžecká dráha a d...'!$C$82:$J$103,'SO 07 - Běžecká dráha a d...'!$C$109:$K$177</definedName>
    <definedName name="_xlnm._FilterDatabase" localSheetId="13" hidden="1">'VRN - Vedlejší a ostatní ...'!$C$119:$K$139</definedName>
    <definedName name="_xlnm.Print_Area" localSheetId="13">'VRN - Vedlejší a ostatní ...'!$C$4:$J$76,'VRN - Vedlejší a ostatní ...'!$C$82:$J$101,'VRN - Vedlejší a ostatní ...'!$C$107:$K$139</definedName>
    <definedName name="_xlnm.Print_Area" localSheetId="14">'Seznam figur'!$C$4:$G$335</definedName>
    <definedName name="_xlnm.Print_Titles" localSheetId="0">'Rekapitulace stavby'!$92:$92</definedName>
    <definedName name="_xlnm.Print_Titles" localSheetId="1">'D.1.1.2 - Miniskate'!$124:$124</definedName>
    <definedName name="_xlnm.Print_Titles" localSheetId="2">'D.1.1.3 - Boulder - lezec...'!$121:$121</definedName>
    <definedName name="_xlnm.Print_Titles" localSheetId="3">'D.1.1.4 - Ping pong'!$122:$122</definedName>
    <definedName name="_xlnm.Print_Titles" localSheetId="4">'D.1.1.5 - Vrh koulí-petang'!$121:$121</definedName>
    <definedName name="_xlnm.Print_Titles" localSheetId="5">'D.1.1.10 - Workout hřiště'!$122:$122</definedName>
    <definedName name="_xlnm.Print_Titles" localSheetId="6">'SO 01 - Přeložka potoka'!$120:$120</definedName>
    <definedName name="_xlnm.Print_Titles" localSheetId="7">'SO 02 - Parkoviště'!$120:$120</definedName>
    <definedName name="_xlnm.Print_Titles" localSheetId="8">'SO 03 - Osvětlení'!$117:$117</definedName>
    <definedName name="_xlnm.Print_Titles" localSheetId="9">'SO 04 - Pítka'!$120:$120</definedName>
    <definedName name="_xlnm.Print_Titles" localSheetId="10">'SO 05 - Ostatní stavební ...'!$117:$117</definedName>
    <definedName name="_xlnm.Print_Titles" localSheetId="11">'SO 06 - Tenisové hřiště'!$121:$121</definedName>
    <definedName name="_xlnm.Print_Titles" localSheetId="12">'SO 07 - Běžecká dráha a d...'!$121:$121</definedName>
    <definedName name="_xlnm.Print_Titles" localSheetId="13">'VRN - Vedlejší a ostatní ...'!$119:$119</definedName>
    <definedName name="_xlnm.Print_Titles" localSheetId="14">'Seznam figur'!$9:$9</definedName>
  </definedNames>
  <calcPr fullCalcOnLoad="1"/>
</workbook>
</file>

<file path=xl/sharedStrings.xml><?xml version="1.0" encoding="utf-8"?>
<sst xmlns="http://schemas.openxmlformats.org/spreadsheetml/2006/main" count="8893" uniqueCount="901">
  <si>
    <t>Export Komplet</t>
  </si>
  <si>
    <t/>
  </si>
  <si>
    <t>2.0</t>
  </si>
  <si>
    <t>ZAMOK</t>
  </si>
  <si>
    <t>False</t>
  </si>
  <si>
    <t>{92f563e1-71de-44c5-9a25-2f29b1f55654}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</si>
  <si>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</si>
  <si>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</si>
  <si>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</si>
  <si>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</si>
  <si>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</si>
  <si>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</si>
  <si>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</si>
  <si>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</si>
  <si>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2021/21/6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</si>
  <si>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</si>
  <si>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</si>
  <si>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Vranovice sportoviště (9.9.2022)</t>
  </si>
  <si>
    <t>KSO:</t>
  </si>
  <si>
    <t>CC-CZ:</t>
  </si>
  <si>
    <t>Místo:</t>
  </si>
  <si>
    <t>Vranovice</t>
  </si>
  <si>
    <t>Datum:</t>
  </si>
  <si>
    <t>9. 9. 2022</t>
  </si>
  <si>
    <t>Zadavatel:</t>
  </si>
  <si>
    <t>IČ:</t>
  </si>
  <si>
    <t>Obec Vranovice, Školní 1, Vranovice 691 25</t>
  </si>
  <si>
    <t>DIČ:</t>
  </si>
  <si>
    <t>Uchazeč:</t>
  </si>
  <si>
    <t>Vyplň údaj</t>
  </si>
  <si>
    <t>Projektant:</t>
  </si>
  <si>
    <t xml:space="preserve">Projecticon s.r.o., A. Kopeckého 151, Nový Hrádek 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</si>
  <si>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</si>
  <si>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</si>
  <si>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</si>
  <si>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</si>
  <si>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</si>
  <si>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</si>
  <si>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</si>
  <si>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</si>
  <si>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</si>
  <si>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</si>
  <si>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</si>
  <si>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</si>
  <si>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</si>
  <si>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</si>
  <si>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</si>
  <si>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</si>
  <si>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</si>
  <si>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</si>
  <si>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</si>
  <si>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</si>
  <si>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</si>
  <si>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</si>
  <si>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</si>
  <si>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</si>
  <si>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</si>
  <si>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</si>
  <si>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</si>
  <si>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</si>
  <si>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</si>
  <si>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</si>
  <si>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</si>
  <si>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</si>
  <si>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</si>
  <si>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</si>
  <si>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</si>
  <si>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</si>
  <si>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</si>
  <si>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</si>
  <si>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</si>
  <si>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</si>
  <si>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</si>
  <si>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</si>
  <si>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</si>
  <si>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</si>
  <si>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</si>
  <si>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</si>
  <si>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</si>
  <si>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</si>
  <si>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</si>
  <si>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D.1.1.2</t>
  </si>
  <si>
    <t>Miniskate</t>
  </si>
  <si>
    <t>STA</t>
  </si>
  <si>
    <t>1</t>
  </si>
  <si>
    <t>{16dfb948-343e-4b22-a9f5-62349400dce5}</t>
  </si>
  <si>
    <t>2</t>
  </si>
  <si>
    <t>D.1.1.3</t>
  </si>
  <si>
    <t>Boulder - lezecká stěna s vyhlídkou</t>
  </si>
  <si>
    <t>{5907f35c-154a-4b55-991b-05b0d2c368ef}</t>
  </si>
  <si>
    <t>D.1.1.4</t>
  </si>
  <si>
    <t>Ping pong</t>
  </si>
  <si>
    <t>{53793b3d-6a0f-4446-b549-38ad3bb896ac}</t>
  </si>
  <si>
    <t>D.1.1.5</t>
  </si>
  <si>
    <t>Vrh koulí/petang</t>
  </si>
  <si>
    <t>{c1f94c8e-cb7e-49aa-8e82-b01c4ef30b88}</t>
  </si>
  <si>
    <t>D.1.1.10</t>
  </si>
  <si>
    <t>Workout hřiště</t>
  </si>
  <si>
    <t>{5c959ad3-e5fc-4e29-93f9-3a6ad6aa7611}</t>
  </si>
  <si>
    <t>SO 01</t>
  </si>
  <si>
    <t>Přeložka potoka</t>
  </si>
  <si>
    <t>{af8862f3-07e8-47eb-bb41-40ffab9ad5c9}</t>
  </si>
  <si>
    <t>SO 02</t>
  </si>
  <si>
    <t>Parkoviště</t>
  </si>
  <si>
    <t>{f9a6a425-5b57-4a49-b234-8e129c996398}</t>
  </si>
  <si>
    <t>SO 03</t>
  </si>
  <si>
    <t>Osvětlení</t>
  </si>
  <si>
    <t>{d2eb1d7a-fc5e-490f-bf5e-17ec3f4e8ca2}</t>
  </si>
  <si>
    <t>SO 04</t>
  </si>
  <si>
    <t>Pítka</t>
  </si>
  <si>
    <t>{e45693fb-ce32-4514-b090-52a08c3eba8f}</t>
  </si>
  <si>
    <t>SO 05</t>
  </si>
  <si>
    <t>Ostatní stavební úpravy</t>
  </si>
  <si>
    <t>{23239de5-04c8-41fc-af26-647436a8e005}</t>
  </si>
  <si>
    <t>SO 06</t>
  </si>
  <si>
    <t>Tenisové hřiště</t>
  </si>
  <si>
    <t>{b661718b-35e1-4eec-81d9-ee952c420f62}</t>
  </si>
  <si>
    <t>SO 07</t>
  </si>
  <si>
    <t>Běžecká dráha a doskočiště</t>
  </si>
  <si>
    <t>{38bad1a3-c859-4071-a001-fc5995e725a4}</t>
  </si>
  <si>
    <t>VRN</t>
  </si>
  <si>
    <t>Vedlejší a ostatní rozpočtovací náklady</t>
  </si>
  <si>
    <t>{66ea0dd2-e324-4686-ab28-0644bd490826}</t>
  </si>
  <si>
    <t>DL_B</t>
  </si>
  <si>
    <t>Dlažba betonová</t>
  </si>
  <si>
    <t>85,25</t>
  </si>
  <si>
    <t>HL_B</t>
  </si>
  <si>
    <t>Hlazený beton</t>
  </si>
  <si>
    <t>200</t>
  </si>
  <si>
    <t>KRYCÍ LIST SOUPISU PRACÍ</t>
  </si>
  <si>
    <t>HL_R</t>
  </si>
  <si>
    <t>Hloubení rýh</t>
  </si>
  <si>
    <t>10,595</t>
  </si>
  <si>
    <t>ODK</t>
  </si>
  <si>
    <t>Odkopávky</t>
  </si>
  <si>
    <t>121,838</t>
  </si>
  <si>
    <t>SKL</t>
  </si>
  <si>
    <t>Odvoz zeminy na skládku</t>
  </si>
  <si>
    <t>132,116</t>
  </si>
  <si>
    <t>ZAS</t>
  </si>
  <si>
    <t>Zásyp</t>
  </si>
  <si>
    <t>0,317</t>
  </si>
  <si>
    <t>Objekt:</t>
  </si>
  <si>
    <t>D.1.1.2 - Miniskate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</si>
  <si>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</si>
  <si>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</si>
  <si>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</si>
  <si>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</si>
  <si>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</si>
  <si>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</si>
  <si>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</si>
  <si>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</si>
  <si>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</si>
  <si>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</si>
  <si>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</si>
  <si>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998 - Přesun hmot</t>
  </si>
  <si>
    <t>PSV - Práce a dodávky PSV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</si>
  <si>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</si>
  <si>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</si>
  <si>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</si>
  <si>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</si>
  <si>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</si>
  <si>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</si>
  <si>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</si>
  <si>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</si>
  <si>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</si>
  <si>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</si>
  <si>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</si>
  <si>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</si>
  <si>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</si>
  <si>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</si>
  <si>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</si>
  <si>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</si>
  <si>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</si>
  <si>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</si>
  <si>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</si>
  <si>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122351104</t>
  </si>
  <si>
    <t>Odkopávky a prokopávky nezapažené v hornině třídy těžitelnosti II skupiny 4 objem do 500 m3 strojně</t>
  </si>
  <si>
    <t>m3</t>
  </si>
  <si>
    <t>CS ÚRS 2022 01</t>
  </si>
  <si>
    <t>4</t>
  </si>
  <si>
    <t>2127044799</t>
  </si>
  <si>
    <t>VV</t>
  </si>
  <si>
    <t>DL_B*0,35</t>
  </si>
  <si>
    <t>HL_B*0,46</t>
  </si>
  <si>
    <t>Součet</t>
  </si>
  <si>
    <t>132351102</t>
  </si>
  <si>
    <t>Hloubení rýh nezapažených š do 800 mm v hornině třídy těžitelnosti II skupiny 4 objem do 50 m3 strojně</t>
  </si>
  <si>
    <t>-131071475</t>
  </si>
  <si>
    <t>"miniskate" 1,4*0,44*8,6*2</t>
  </si>
  <si>
    <t>3</t>
  </si>
  <si>
    <t>162251121</t>
  </si>
  <si>
    <t>Vodorovné přemístění do 20 m výkopku/sypaniny z horniny třídy těžitelnosti II skupiny 4 a 5</t>
  </si>
  <si>
    <t>82856327</t>
  </si>
  <si>
    <t>ZAS*2</t>
  </si>
  <si>
    <t>162751137</t>
  </si>
  <si>
    <t>Vodorovné přemístění přes 9 000 do 10000 m výkopku/sypaniny z horniny třídy těžitelnosti II skupiny 4 a 5</t>
  </si>
  <si>
    <t>-1013178677</t>
  </si>
  <si>
    <t>HL_R+ODK</t>
  </si>
  <si>
    <t>-ZAS</t>
  </si>
  <si>
    <t>5</t>
  </si>
  <si>
    <t>167151102</t>
  </si>
  <si>
    <t>Nakládání výkopku z hornin třídy těžitelnosti II skupiny 4 a 5 do 100 m3</t>
  </si>
  <si>
    <t>526140328</t>
  </si>
  <si>
    <t>ZAS*2+SKL</t>
  </si>
  <si>
    <t>6</t>
  </si>
  <si>
    <t>171152501</t>
  </si>
  <si>
    <t>Zhutnění podloží z hornin soudržných nebo nesoudržných pod násypy</t>
  </si>
  <si>
    <t>m2</t>
  </si>
  <si>
    <t>-762054347</t>
  </si>
  <si>
    <t>DL_B+HL_B</t>
  </si>
  <si>
    <t>7</t>
  </si>
  <si>
    <t>171251201</t>
  </si>
  <si>
    <t>Uložení sypaniny na skládky nebo meziskládky</t>
  </si>
  <si>
    <t>1782111412</t>
  </si>
  <si>
    <t>ZAS+SKL</t>
  </si>
  <si>
    <t>8</t>
  </si>
  <si>
    <t>174111101</t>
  </si>
  <si>
    <t>Zásyp jam, šachet rýh nebo kolem objektů sypaninou se zhutněním ručně</t>
  </si>
  <si>
    <t>626541655</t>
  </si>
  <si>
    <t>"miniskate" 0,6*0,44*0,6*2</t>
  </si>
  <si>
    <t>Zakládání</t>
  </si>
  <si>
    <t>9</t>
  </si>
  <si>
    <t>275313611</t>
  </si>
  <si>
    <t>Základové patky z betonu tř. C 16/20</t>
  </si>
  <si>
    <t>-1773427534</t>
  </si>
  <si>
    <t>"miniskate" 0,8*0,8*8*2</t>
  </si>
  <si>
    <t>10</t>
  </si>
  <si>
    <t>275351121</t>
  </si>
  <si>
    <t>Zřízení bednění základových patek</t>
  </si>
  <si>
    <t>-128054125</t>
  </si>
  <si>
    <t>"miniskate" (8+0,8)*2*0,8*2</t>
  </si>
  <si>
    <t>11</t>
  </si>
  <si>
    <t>275351122</t>
  </si>
  <si>
    <t>Odstranění bednění základových patek</t>
  </si>
  <si>
    <t>1568754668</t>
  </si>
  <si>
    <t>Svislé a kompletní konstrukce</t>
  </si>
  <si>
    <t>12</t>
  </si>
  <si>
    <t>311113116</t>
  </si>
  <si>
    <t>Nosná zeď tl přes 400 do 500 mm z hladkých tvárnic ztraceného bednění včetně výplně z betonu tř. C 8/10</t>
  </si>
  <si>
    <t>-1259584908</t>
  </si>
  <si>
    <t>1*4*2</t>
  </si>
  <si>
    <t>0,75*4*2</t>
  </si>
  <si>
    <t>13</t>
  </si>
  <si>
    <t>311361821</t>
  </si>
  <si>
    <t>Výztuž nosných zdí betonářskou ocelí 10 505</t>
  </si>
  <si>
    <t>t</t>
  </si>
  <si>
    <t>-1856972388</t>
  </si>
  <si>
    <t>14*0,5*0,03</t>
  </si>
  <si>
    <t>Komunikace pozemní</t>
  </si>
  <si>
    <t>14</t>
  </si>
  <si>
    <t>564861111</t>
  </si>
  <si>
    <t>Podklad ze štěrkodrtě ŠD plochy přes 100 m2 tl 200 mm</t>
  </si>
  <si>
    <t>-1680319855</t>
  </si>
  <si>
    <t>"ŠD 0/32" DL_B</t>
  </si>
  <si>
    <t>"ŠD 0/32" HL_B</t>
  </si>
  <si>
    <t>564931312</t>
  </si>
  <si>
    <t>Podklad z betonového recyklátu plochy přes 100 m2 tl 100 mm</t>
  </si>
  <si>
    <t>-2110999283</t>
  </si>
  <si>
    <t>"fr. 0/32" HL_B*1,1</t>
  </si>
  <si>
    <t>16</t>
  </si>
  <si>
    <t>56493R01</t>
  </si>
  <si>
    <t>Výplň obetonovaných ploch miniskatu vhodným materiálem se zhutněním (recyklát, vytěžená zemina..)</t>
  </si>
  <si>
    <t>-1520746069</t>
  </si>
  <si>
    <t>0,9*8*2</t>
  </si>
  <si>
    <t>1,36*8*1,5*2</t>
  </si>
  <si>
    <t>17</t>
  </si>
  <si>
    <t>581 R01</t>
  </si>
  <si>
    <t>Hlazený betonový povrch - ŽB deska C25/30 XF1 - leštěný + 1 vrstva KARI 8 mm 150*150mm, probarvení dle PD, včetně bednění</t>
  </si>
  <si>
    <t>-1390823756</t>
  </si>
  <si>
    <t>"miniskate - půdorysná plocha, bez zakřivení" 200</t>
  </si>
  <si>
    <t>18</t>
  </si>
  <si>
    <t>596811220</t>
  </si>
  <si>
    <t>Kladení betonové dlažby komunikací pro pěší do lože z kameniva velikosti přes 0,09 do 0,25 m2 pl do 50 m2</t>
  </si>
  <si>
    <t>1053189344</t>
  </si>
  <si>
    <t>29,5*1,5</t>
  </si>
  <si>
    <t>8*1*2</t>
  </si>
  <si>
    <t>25*1</t>
  </si>
  <si>
    <t>19</t>
  </si>
  <si>
    <t>M</t>
  </si>
  <si>
    <t>592R01</t>
  </si>
  <si>
    <t>dlažba plošná betonová chodníková 500x500x50mm</t>
  </si>
  <si>
    <t>845221682</t>
  </si>
  <si>
    <t>85,25*1,03 'Přepočtené koeficientem množství</t>
  </si>
  <si>
    <t>Ostatní konstrukce a práce, bourání</t>
  </si>
  <si>
    <t>20</t>
  </si>
  <si>
    <t>916331112</t>
  </si>
  <si>
    <t>Osazení zahradního obrubníku betonového do lože z betonu s boční opěrou</t>
  </si>
  <si>
    <t>m</t>
  </si>
  <si>
    <t>128019631</t>
  </si>
  <si>
    <t>"miniskate" 29,5+4,5+8*2+25</t>
  </si>
  <si>
    <t>OBR_PA</t>
  </si>
  <si>
    <t>59217003</t>
  </si>
  <si>
    <t>obrubník betonový zahradní 500x50x250mm</t>
  </si>
  <si>
    <t>601686192</t>
  </si>
  <si>
    <t>75*1,05 'Přepočtené koeficientem množství</t>
  </si>
  <si>
    <t>22</t>
  </si>
  <si>
    <t>919726122</t>
  </si>
  <si>
    <t>Geotextilie pro ochranu, separaci a filtraci netkaná měrná hm přes 200 do 300 g/m2</t>
  </si>
  <si>
    <t>-312051839</t>
  </si>
  <si>
    <t>HL_B+DL_B</t>
  </si>
  <si>
    <t>23</t>
  </si>
  <si>
    <t>632481213</t>
  </si>
  <si>
    <t>Separační vrstva z PE fólie</t>
  </si>
  <si>
    <t>-976198110</t>
  </si>
  <si>
    <t>998</t>
  </si>
  <si>
    <t>Přesun hmot</t>
  </si>
  <si>
    <t>24</t>
  </si>
  <si>
    <t>998222012</t>
  </si>
  <si>
    <t>Přesun hmot pro tělovýchovné plochy</t>
  </si>
  <si>
    <t>1295131576</t>
  </si>
  <si>
    <t>PSV</t>
  </si>
  <si>
    <t>Práce a dodávky PSV</t>
  </si>
  <si>
    <t>767</t>
  </si>
  <si>
    <t>Konstrukce zámečnické</t>
  </si>
  <si>
    <t>25</t>
  </si>
  <si>
    <t>767 Z01</t>
  </si>
  <si>
    <t xml:space="preserve">D+M ochranného zábradlí výšky 1,2, včetně kotvení a povrchové úpravy </t>
  </si>
  <si>
    <t>408441591</t>
  </si>
  <si>
    <t>1,5*2+8*2+2</t>
  </si>
  <si>
    <t>26</t>
  </si>
  <si>
    <t>767 Z02</t>
  </si>
  <si>
    <t xml:space="preserve">D+M trubky ocelová pozinovaná 60/3 pro členení barevného řešení rampy - včetně kotvení a povrchové úpravy </t>
  </si>
  <si>
    <t>-1138437895</t>
  </si>
  <si>
    <t>"prokotveno pomocí armovacího prutu 8 mm do KARI, sváry po 40cm" 25+32+1,5+2+4+1,5</t>
  </si>
  <si>
    <t>27</t>
  </si>
  <si>
    <t>998767101</t>
  </si>
  <si>
    <t>Přesun hmot tonážní pro zámečnické konstrukce v objektech v do 6 m</t>
  </si>
  <si>
    <t>-1402767827</t>
  </si>
  <si>
    <t>5,6</t>
  </si>
  <si>
    <t>1,4</t>
  </si>
  <si>
    <t>4,2</t>
  </si>
  <si>
    <t>D.1.1.3 - Boulder - lezecká stěna s vyhlídkou</t>
  </si>
  <si>
    <t xml:space="preserve">    999 - Vybavení</t>
  </si>
  <si>
    <t>122351101</t>
  </si>
  <si>
    <t>Odkopávky a prokopávky nezapažené v hornině třídy těžitelnosti II skupiny 4 objem do 20 m3 strojně</t>
  </si>
  <si>
    <t>763568596</t>
  </si>
  <si>
    <t>"plocha pro boulder" 3,5*3,5*0,3-2*2*0,3</t>
  </si>
  <si>
    <t>"základ pro boulder" 2,5*2,5*0,5</t>
  </si>
  <si>
    <t>-803102635</t>
  </si>
  <si>
    <t>"na mezideponii a zpět - zásyp" ZAS*2</t>
  </si>
  <si>
    <t>689731566</t>
  </si>
  <si>
    <t>ODK-ZAS</t>
  </si>
  <si>
    <t>"boulder + dopadiště" 3,5*3,5</t>
  </si>
  <si>
    <t>"základ pro boulder" 2,5*2,5*0,8-2*2*0,2</t>
  </si>
  <si>
    <t>" boulder 2,0x2,0m"2*2*0,5</t>
  </si>
  <si>
    <t>" boulder 2x2m" 2*2*0,5</t>
  </si>
  <si>
    <t>581 R05</t>
  </si>
  <si>
    <t>Pískové doskočiště</t>
  </si>
  <si>
    <t>-331646315</t>
  </si>
  <si>
    <t>" Dopadová plocha písek pro dětská hřiště, tl. 300mm"  3,5*3,5-2*2</t>
  </si>
  <si>
    <t>919726121</t>
  </si>
  <si>
    <t>Geotextilie pro ochranu, separaci a filtraci netkaná měrná hm do 200 g/m2</t>
  </si>
  <si>
    <t>-192523554</t>
  </si>
  <si>
    <t>"plocha dopadové plochy" 8,25</t>
  </si>
  <si>
    <t>"obvod" 4*3,5*0,3</t>
  </si>
  <si>
    <t>-299235990</t>
  </si>
  <si>
    <t>999</t>
  </si>
  <si>
    <t>Vybavení</t>
  </si>
  <si>
    <t>RV10</t>
  </si>
  <si>
    <t>D+M Boulder - lezecká stěna s vyhlídkou-  výběr provede investor</t>
  </si>
  <si>
    <t>kus</t>
  </si>
  <si>
    <t>2042567758</t>
  </si>
  <si>
    <t>Lezecká stěna s vyhlídkou - bude vybrána investorem - certifikovaný herní prvek</t>
  </si>
  <si>
    <t>Stěna max. výšky 3,0m</t>
  </si>
  <si>
    <t>Půdorysný rozměr 2x2m</t>
  </si>
  <si>
    <t>Osazena barevnými lezeckými úchyty</t>
  </si>
  <si>
    <t>Dopadová plocha - písek</t>
  </si>
  <si>
    <t>V ceně doprava, manipulace a technika pro montáž</t>
  </si>
  <si>
    <t>0,545</t>
  </si>
  <si>
    <t>ODkopávky</t>
  </si>
  <si>
    <t>7,616</t>
  </si>
  <si>
    <t>POLY</t>
  </si>
  <si>
    <t>Polyuretanový povrch</t>
  </si>
  <si>
    <t>30,465</t>
  </si>
  <si>
    <t>8,161</t>
  </si>
  <si>
    <t>D.1.1.4 - Ping pong</t>
  </si>
  <si>
    <t>-1735444141</t>
  </si>
  <si>
    <t>POLY*0,25</t>
  </si>
  <si>
    <t>"ping-pong" 1,525*0,65*0,55</t>
  </si>
  <si>
    <t>"ping-pong - bednění přímo do výkopu bez bednění" 1,525*0,65*0,8</t>
  </si>
  <si>
    <t>564921311</t>
  </si>
  <si>
    <t>Podklad z betonového recyklátu plochy přes 100 m2 tl 60 mm</t>
  </si>
  <si>
    <t>653489684</t>
  </si>
  <si>
    <t>564952111</t>
  </si>
  <si>
    <t>Podklad z mechanicky zpevněného kameniva MZK tl 150 mm</t>
  </si>
  <si>
    <t>-980727092</t>
  </si>
  <si>
    <t>577133111</t>
  </si>
  <si>
    <t>Asfaltový beton vrstva obrusná ACO 8 (ABJ) tl 40 mm š do 3 m z nemodifikovaného asfaltu</t>
  </si>
  <si>
    <t>118071392</t>
  </si>
  <si>
    <t>581 R02</t>
  </si>
  <si>
    <t>Sportovní povrch - polyuretanový, např. COURTSOL STANDING (barva dle PD)</t>
  </si>
  <si>
    <t>-1274051817</t>
  </si>
  <si>
    <t>"ping-pong" 4,52*6,74</t>
  </si>
  <si>
    <t>565269203</t>
  </si>
  <si>
    <t>"ping-pong" 6,74*2+4,52*2</t>
  </si>
  <si>
    <t>-1209637809</t>
  </si>
  <si>
    <t>22,52*1,05 'Přepočtené koeficientem množství</t>
  </si>
  <si>
    <t>-813294229</t>
  </si>
  <si>
    <t>RV11</t>
  </si>
  <si>
    <t>D+M Ping-pong stůl z hlazeného betonu, včetně  kotvení - specifikace dle PD</t>
  </si>
  <si>
    <t>697681311</t>
  </si>
  <si>
    <t>v.č. D.1.4.4</t>
  </si>
  <si>
    <t>Ping-pongový stůl z pohledového probarveného betonu C 30/37 - XC4, XF3 - kmpletní provedení včetně dodávky betonu a bednění</t>
  </si>
  <si>
    <t>Výztuž prutová + L profil - 229,96kg</t>
  </si>
  <si>
    <t>Výztuž sítě - 43,74 kg</t>
  </si>
  <si>
    <t>4,5</t>
  </si>
  <si>
    <t>MLAT</t>
  </si>
  <si>
    <t>Mlatový povrch - vrh koulí</t>
  </si>
  <si>
    <t>230,08</t>
  </si>
  <si>
    <t>59,77</t>
  </si>
  <si>
    <t>D.1.1.5 - Vrh koulí/petang</t>
  </si>
  <si>
    <t>122351103</t>
  </si>
  <si>
    <t>Odkopávky a prokopávky nezapažené v hornině třídy těžitelnosti II skupiny 4 objem do 100 m3 strojně</t>
  </si>
  <si>
    <t>-737476581</t>
  </si>
  <si>
    <t>MLAT*0,25+HL_B*0,5</t>
  </si>
  <si>
    <t>HL_B+MLAT</t>
  </si>
  <si>
    <t>564710112</t>
  </si>
  <si>
    <t>Podklad z kameniva hrubého drceného vel. 0-32 mm tl 60 mm</t>
  </si>
  <si>
    <t>1099293170</t>
  </si>
  <si>
    <t>"drcené kamenivo 0/32" MLAT</t>
  </si>
  <si>
    <t>564751111</t>
  </si>
  <si>
    <t>Podklad z kameniva hrubého drceného vel. 32-63 mm tl 150 mm</t>
  </si>
  <si>
    <t>-1107946945</t>
  </si>
  <si>
    <t>"drcené kamenivo 32/63" MLAT</t>
  </si>
  <si>
    <t>"fr. 0/32" HL_B</t>
  </si>
  <si>
    <t>"vrh koulí" 4,5</t>
  </si>
  <si>
    <t>581 R03</t>
  </si>
  <si>
    <t>Mlatový povrch - lomová výsivka 0/4, 50 mm</t>
  </si>
  <si>
    <t>426803524</t>
  </si>
  <si>
    <t>"vrh koulí" MLAT</t>
  </si>
  <si>
    <t>"vrh koulí" 23*2+19,5</t>
  </si>
  <si>
    <t>59217038</t>
  </si>
  <si>
    <t>obrubník betonový parkový barevný 500x80x250mm</t>
  </si>
  <si>
    <t>1763654021</t>
  </si>
  <si>
    <t>65,5*1,05 'Přepočtené koeficientem množství</t>
  </si>
  <si>
    <t>105108548</t>
  </si>
  <si>
    <t>RV01</t>
  </si>
  <si>
    <t>D+M Zarážecí břevno pro vrh koulí, včetně pouzder pro vsunutí kotvení + kotevní prvky</t>
  </si>
  <si>
    <t>-1381892821</t>
  </si>
  <si>
    <t>RV02</t>
  </si>
  <si>
    <t>D+M Kruh pro vrh koulí 2135mm/50mm, žárově zinkováno, včetně kotvení a betonu</t>
  </si>
  <si>
    <t>1264746519</t>
  </si>
  <si>
    <t>0,138</t>
  </si>
  <si>
    <t>54,614</t>
  </si>
  <si>
    <t>PRYZ</t>
  </si>
  <si>
    <t>Pryžové čtverce</t>
  </si>
  <si>
    <t>158,3</t>
  </si>
  <si>
    <t>54,752</t>
  </si>
  <si>
    <t>D.1.1.10 - Workout hřiště</t>
  </si>
  <si>
    <t xml:space="preserve">    6 - Úpravy povrchů, podlahy a osazování výplní</t>
  </si>
  <si>
    <t>122351102</t>
  </si>
  <si>
    <t>Odkopávky a prokopávky nezapažené v hornině třídy těžitelnosti II skupiny 4 objem do 50 m3 strojně</t>
  </si>
  <si>
    <t>712215411</t>
  </si>
  <si>
    <t>PRYZ*0,345</t>
  </si>
  <si>
    <t>"box" 0,5*0,5*0,55</t>
  </si>
  <si>
    <t>181 R02</t>
  </si>
  <si>
    <t>Sadové úpravy - úprava keřů a stromů zasahujících do prostoru hřiště, v případě potřeby pokácení s uložením na skládku</t>
  </si>
  <si>
    <t>kpl</t>
  </si>
  <si>
    <t>-1029304581</t>
  </si>
  <si>
    <t>271532212</t>
  </si>
  <si>
    <t>Podsyp pod základové konstrukce se zhutněním z hrubého kameniva frakce 16 až 32 mm</t>
  </si>
  <si>
    <t>CS ÚRS 2021 02</t>
  </si>
  <si>
    <t>769325225</t>
  </si>
  <si>
    <t>"kamenivo 16-32, tl. 190mm" PRYZ*0,19</t>
  </si>
  <si>
    <t>27153221R</t>
  </si>
  <si>
    <t>Podsyp pod základové konstrukce se zhutněním z drobného kameniva frakce 4 až 8 mm</t>
  </si>
  <si>
    <t>-1970942294</t>
  </si>
  <si>
    <t>"kamenivo 4-8, tl. 30mm" PRYZ*0,03</t>
  </si>
  <si>
    <t>271532213</t>
  </si>
  <si>
    <t>Podsyp pod základové konstrukce se zhutněním z hrubého kameniva frakce 8 až 16 mm</t>
  </si>
  <si>
    <t>-1158372947</t>
  </si>
  <si>
    <t>"kamenivo 8-16, tl. 50mm" PRYZ*0,05</t>
  </si>
  <si>
    <t>271562211</t>
  </si>
  <si>
    <t>Podsyp pod základové konstrukce se zhutněním z drobného kameniva frakce 0 až 4 mm</t>
  </si>
  <si>
    <t>-1043640211</t>
  </si>
  <si>
    <t>"kamenivo 0-4, tl. 30mm" PRYZ*0,03</t>
  </si>
  <si>
    <t>"box - bez bednění, vylití betonu do připravého výkopu" 0,5*0,5*0,8</t>
  </si>
  <si>
    <t>Úpravy povrchů, podlahy a osazování výplní</t>
  </si>
  <si>
    <t>63661513R</t>
  </si>
  <si>
    <t>Čtvercová dlažba z recyklované pryže tl 45 mm modrá volně ložená na vyrovnaný podklad</t>
  </si>
  <si>
    <t>-631576286</t>
  </si>
  <si>
    <t>Pryžové desky tlumící nárazy a otřesy dle EN 1176 a 1177, RAL 5024, 500/500/45</t>
  </si>
  <si>
    <t>"workout - modrá barva" 158,3</t>
  </si>
  <si>
    <t>"workout" 11,6+10,964+12,576+12,555+4,702+5,4+4,5*2</t>
  </si>
  <si>
    <t>Mezisoučet</t>
  </si>
  <si>
    <t>66,797*1,05 'Přepočtené koeficientem množství</t>
  </si>
  <si>
    <t>888263521</t>
  </si>
  <si>
    <t>RV12</t>
  </si>
  <si>
    <t>D+M Workoutové prvky pro dospělé - kompletní provedení dle specifikace PD</t>
  </si>
  <si>
    <t>soubor</t>
  </si>
  <si>
    <t>-1485576141</t>
  </si>
  <si>
    <t>v.č. D.1.4.10</t>
  </si>
  <si>
    <t>Hřiště vybaveno typovými prvky</t>
  </si>
  <si>
    <t>1x krajní hrazda ve výšce 2,5m</t>
  </si>
  <si>
    <t>1x hrazda ve výšce 2,3m - naproti 1x svislá žebřina</t>
  </si>
  <si>
    <t>1x bradla ve výšce 1,2m</t>
  </si>
  <si>
    <t>1x vodorovná žebřina ve výšce 2,5m + 1x lanová síť</t>
  </si>
  <si>
    <t>1x hrazda ve výšce 2m a naproti ní ve výšce 1,6m</t>
  </si>
  <si>
    <t>Položka obsahuje komletní provedení - zemní práce +odvoz na skládku, základovou konstrukci, kotvení a případné provedení povrchových úprav</t>
  </si>
  <si>
    <t>RV17</t>
  </si>
  <si>
    <t xml:space="preserve">D+M Boxovací trenažér - kompletní provedení dle specifikace PD
</t>
  </si>
  <si>
    <t>-2047569070</t>
  </si>
  <si>
    <t>v.č. 1.4.10</t>
  </si>
  <si>
    <t>Vodorovný prvek L profil 200x10, dl. 1,8 - žárově zinkováno</t>
  </si>
  <si>
    <t>Svislý prvek L profil 250x10, dl. 2,69 - žárově zinkováno</t>
  </si>
  <si>
    <t>Výztuhy trubka pr. 100x5 + žárově zinkováno</t>
  </si>
  <si>
    <t>Svařeno a ukotveno do základu</t>
  </si>
  <si>
    <t>Boxovací pytel (2ks) tvořen - pneumatiky. vč. disků - 7ks, svařeny do jednoho celku</t>
  </si>
  <si>
    <t>Zavešeno na řetězu s karabinou</t>
  </si>
  <si>
    <t>18,469</t>
  </si>
  <si>
    <t>SO 01 - Přeložka potoka</t>
  </si>
  <si>
    <t xml:space="preserve">    4 - Vodorovné konstrukce</t>
  </si>
  <si>
    <t xml:space="preserve">    8 - Trubní vedení</t>
  </si>
  <si>
    <t>112101103</t>
  </si>
  <si>
    <t>Odstranění stromů listnatých průměru kmene přes 500 do 700 mm</t>
  </si>
  <si>
    <t>-2040779265</t>
  </si>
  <si>
    <t>"odstranění stromů, včetně odvětvení, uložení na skládku nebo jiné určené místo" 7</t>
  </si>
  <si>
    <t>112251104</t>
  </si>
  <si>
    <t>Odstranění pařezů D přes 700 do 900 mm</t>
  </si>
  <si>
    <t>-836973111</t>
  </si>
  <si>
    <t>"odstranění pařezu s dosypaním jámy a uložení na skládku nebo jiné určené místo" 7</t>
  </si>
  <si>
    <t>132351252</t>
  </si>
  <si>
    <t>Hloubení rýh nezapažených š do 2000 mm v hornině třídy těžitelnosti II skupiny 4 objem do 50 m3 strojně</t>
  </si>
  <si>
    <t>-2098857610</t>
  </si>
  <si>
    <t>"výkop rýhy v trase potoka" 75*1,5*0,3</t>
  </si>
  <si>
    <t>162351123</t>
  </si>
  <si>
    <t>Vodorovné přemístění přes 50 do 500 m výkopku/sypaniny z hornin třídy těžitelnosti II skupiny 4 a 5</t>
  </si>
  <si>
    <t>-163348510</t>
  </si>
  <si>
    <t>"uložení na dočasnou skládku a zpět - zásyp" ZAS*2</t>
  </si>
  <si>
    <t>33,75-7,5-7,781</t>
  </si>
  <si>
    <t>175151101</t>
  </si>
  <si>
    <t>Obsypání potrubí strojně sypaninou bez prohození, uloženou do 3 m</t>
  </si>
  <si>
    <t>1851514000</t>
  </si>
  <si>
    <t>75*1*0,3</t>
  </si>
  <si>
    <t>-3,14*0,25*0,25*75</t>
  </si>
  <si>
    <t>58331200</t>
  </si>
  <si>
    <t>štěrkopísek netříděný zásypový</t>
  </si>
  <si>
    <t>1369382873</t>
  </si>
  <si>
    <t>7,781*2 'Přepočtené koeficientem množství</t>
  </si>
  <si>
    <t>181311105</t>
  </si>
  <si>
    <t>Rozprostření ornice tl vrstvy přes 250 do 300 mm v rovině nebo ve svahu do 1:5 ručně</t>
  </si>
  <si>
    <t>-1367504541</t>
  </si>
  <si>
    <t>"rozprostření a dosypání výkopku ze skládky nad uložené potrubí a okolo potrubí v celé trase" 18,469</t>
  </si>
  <si>
    <t>181411131</t>
  </si>
  <si>
    <t>Založení parkového trávníku výsevem pl do 1000 m2 v rovině a ve svahu do 1:5</t>
  </si>
  <si>
    <t>-587919945</t>
  </si>
  <si>
    <t>75*1,5</t>
  </si>
  <si>
    <t>00572410</t>
  </si>
  <si>
    <t>osivo směs travní parková</t>
  </si>
  <si>
    <t>kg</t>
  </si>
  <si>
    <t>1480025814</t>
  </si>
  <si>
    <t>112,5*0,02 'Přepočtené koeficientem množství</t>
  </si>
  <si>
    <t>181951114</t>
  </si>
  <si>
    <t>Úprava pláně v hornině třídy těžitelnosti II skupiny 4 a 5 se zhutněním strojně</t>
  </si>
  <si>
    <t>1508048861</t>
  </si>
  <si>
    <t>"hutnění předepsané PD" 75</t>
  </si>
  <si>
    <t>Vodorovné konstrukce</t>
  </si>
  <si>
    <t>451572111</t>
  </si>
  <si>
    <t>Lože pod potrubí otevřený výkop z kameniva drobného těženého</t>
  </si>
  <si>
    <t>-1552266887</t>
  </si>
  <si>
    <t>75*1*0,1</t>
  </si>
  <si>
    <t>Trubní vedení</t>
  </si>
  <si>
    <t>871 R04</t>
  </si>
  <si>
    <t>Napojení a přepojení stávající strouhy, případná přeložka potoka, odčerpání vody za propustkem pro prováden a po dobu realizace</t>
  </si>
  <si>
    <t>-1210415547</t>
  </si>
  <si>
    <t>871425221</t>
  </si>
  <si>
    <t>Kanalizační potrubí z tvrdého PVC jednovrstvé tuhost třídy SN8 DN 500</t>
  </si>
  <si>
    <t>1470882947</t>
  </si>
  <si>
    <t>998276101</t>
  </si>
  <si>
    <t>Přesun hmot pro trubní vedení z trub z plastických hmot otevřený výkop</t>
  </si>
  <si>
    <t>-1465602426</t>
  </si>
  <si>
    <t>DL_Z</t>
  </si>
  <si>
    <t>Dlažba zámková</t>
  </si>
  <si>
    <t>17,5</t>
  </si>
  <si>
    <t>Obrubník parkový</t>
  </si>
  <si>
    <t>140</t>
  </si>
  <si>
    <t>21,35</t>
  </si>
  <si>
    <t>18,2</t>
  </si>
  <si>
    <t>3,15</t>
  </si>
  <si>
    <t>SO 02 - Parkoviště</t>
  </si>
  <si>
    <t>22102946</t>
  </si>
  <si>
    <t>DL_Z*0,5+OBR_PA*0,3*0,3</t>
  </si>
  <si>
    <t>902837209</t>
  </si>
  <si>
    <t>SKL+ZAS*2</t>
  </si>
  <si>
    <t>"zhutnění ploch okolo nových obrubníků" OBR_PA*0,3</t>
  </si>
  <si>
    <t>SKL+ZAS</t>
  </si>
  <si>
    <t>1960883844</t>
  </si>
  <si>
    <t>"zpětné dosypání okolo obrubníku" OBR_PA*0,15*0,15</t>
  </si>
  <si>
    <t>"ŠD 0/32" DL_Z</t>
  </si>
  <si>
    <t>596211210</t>
  </si>
  <si>
    <t>Kladení zámkové dlažby komunikací pro pěší tl 80 mm skupiny A pl do 50 m2</t>
  </si>
  <si>
    <t>532411512</t>
  </si>
  <si>
    <t>"parkovací místo ZTP" 3,5*5</t>
  </si>
  <si>
    <t>59245213</t>
  </si>
  <si>
    <t>dlažba zámková tvaru I 196x161x80mm přírodní</t>
  </si>
  <si>
    <t>894845545</t>
  </si>
  <si>
    <t>17,5*1,03 'Přepočtené koeficientem množství</t>
  </si>
  <si>
    <t>914111111</t>
  </si>
  <si>
    <t>Montáž svislé dopravní značky do velikosti 1 m2 objímkami na sloupek nebo konzolu</t>
  </si>
  <si>
    <t>-1281141567</t>
  </si>
  <si>
    <t>40445625</t>
  </si>
  <si>
    <t>informativní značky provozní IP8, IP9, IP11-IP13 500x700mm</t>
  </si>
  <si>
    <t>-1613744385</t>
  </si>
  <si>
    <t>914511111</t>
  </si>
  <si>
    <t>Montáž sloupku dopravních značek délky do 3,5 m s betonovým základem</t>
  </si>
  <si>
    <t>1150771241</t>
  </si>
  <si>
    <t>40445225</t>
  </si>
  <si>
    <t>sloupek pro dopravní značku Zn D 60mm v 3,5m</t>
  </si>
  <si>
    <t>203022032</t>
  </si>
  <si>
    <t>40445240</t>
  </si>
  <si>
    <t>patka pro sloupek Al D 60mm</t>
  </si>
  <si>
    <t>1035851141</t>
  </si>
  <si>
    <t>40445256</t>
  </si>
  <si>
    <t>svorka upínací na sloupek dopravní značky D 60mm</t>
  </si>
  <si>
    <t>1352381925</t>
  </si>
  <si>
    <t>40445253</t>
  </si>
  <si>
    <t>víčko plastové na sloupek D 60mm</t>
  </si>
  <si>
    <t>-1872289507</t>
  </si>
  <si>
    <t>915351113</t>
  </si>
  <si>
    <t>Předformátované vodorovné dopravní značení číslice nebo písmeno délky do 5 m</t>
  </si>
  <si>
    <t>-1218843591</t>
  </si>
  <si>
    <t>"značka ZTP" 1</t>
  </si>
  <si>
    <t>"parkoviště" 10,5*4+5*5*3+11,5*2</t>
  </si>
  <si>
    <t>140*1,05 'Přepočtené koeficientem množství</t>
  </si>
  <si>
    <t>998223011</t>
  </si>
  <si>
    <t>Přesun hmot pro pozemní komunikace s krytem dlážděným</t>
  </si>
  <si>
    <t>508859254</t>
  </si>
  <si>
    <t>SO 03 - Osvětlení</t>
  </si>
  <si>
    <t xml:space="preserve">    741 - Elektroinstalace - silnoproud</t>
  </si>
  <si>
    <t>741</t>
  </si>
  <si>
    <t>Elektroinstalace - silnoproud</t>
  </si>
  <si>
    <t>101 R01</t>
  </si>
  <si>
    <t>D+M doplnění rozvaděče RS2 o jistič 3x25A pro nový rozvaděč</t>
  </si>
  <si>
    <t>616519245</t>
  </si>
  <si>
    <t>741 R02</t>
  </si>
  <si>
    <t>D+M CYKY J5x4 - napojení z rozvaděče RS2 na nový rozvaděč</t>
  </si>
  <si>
    <t>-1761905180</t>
  </si>
  <si>
    <t>741 R03</t>
  </si>
  <si>
    <t>D+M CYKY J4x10 v zemi pro osvětlení</t>
  </si>
  <si>
    <t>-158332309</t>
  </si>
  <si>
    <t>460171143</t>
  </si>
  <si>
    <t>Hloubení kabelových nezapažených rýh strojně š 35 cm hl 50 cm v hornině tř II skupiny 4</t>
  </si>
  <si>
    <t>64</t>
  </si>
  <si>
    <t>128258685</t>
  </si>
  <si>
    <t>460451143</t>
  </si>
  <si>
    <t>Zásyp kabelových rýh strojně se zhutněním š 35 cm hl 40 cm z horniny tř II skupiny 4</t>
  </si>
  <si>
    <t>-1226737676</t>
  </si>
  <si>
    <t>460661112</t>
  </si>
  <si>
    <t>Kabelové lože z písku pro kabely nn bez zakrytí š lože přes 35 do 50 cm</t>
  </si>
  <si>
    <t>-855460506</t>
  </si>
  <si>
    <t>460671112</t>
  </si>
  <si>
    <t>Výstražná fólie pro krytí kabelů šířky 25 cm</t>
  </si>
  <si>
    <t>-746827439</t>
  </si>
  <si>
    <t>1010000034</t>
  </si>
  <si>
    <t>Horo 1002 A/M04022794 - hlavní osvětlení stadionu</t>
  </si>
  <si>
    <t>-949081738</t>
  </si>
  <si>
    <t>1010000034.1</t>
  </si>
  <si>
    <t>DRIVERBOX Horo 1002 HQI-TS +D/S/MHN-LA/MHN-FC/ST 14215003 - hlavní osvětlení stadionu - driverbox</t>
  </si>
  <si>
    <t>2128787658</t>
  </si>
  <si>
    <t>1010000034.2</t>
  </si>
  <si>
    <t>TA4_GL20_1050_4K_3A</t>
  </si>
  <si>
    <t>-1954089703</t>
  </si>
  <si>
    <t>1010000034.3</t>
  </si>
  <si>
    <t>TA4_GL20_700_4K_2A</t>
  </si>
  <si>
    <t>-1929541686</t>
  </si>
  <si>
    <t>1010000034.4</t>
  </si>
  <si>
    <t>VCS_GL02_1000_3K_3C</t>
  </si>
  <si>
    <t>-614535650</t>
  </si>
  <si>
    <t>1010000034.5</t>
  </si>
  <si>
    <t>VCS_GL02_1000_3K_2A</t>
  </si>
  <si>
    <t>-400326270</t>
  </si>
  <si>
    <t>1010000034.6</t>
  </si>
  <si>
    <t>VCS_GL02_700_3K_5A</t>
  </si>
  <si>
    <t>-361333716</t>
  </si>
  <si>
    <t>1010000034.7</t>
  </si>
  <si>
    <t>PHB140_360_GL01_350_3K</t>
  </si>
  <si>
    <t>-418286437</t>
  </si>
  <si>
    <t>1010000034.8</t>
  </si>
  <si>
    <t>Sloup 16m - dvoudílný 219-159-133-114-JBUD 16DD</t>
  </si>
  <si>
    <t>835015428</t>
  </si>
  <si>
    <t>1010000034.9</t>
  </si>
  <si>
    <t>rampa reflektorová - 3 reflektory, tr3 1500</t>
  </si>
  <si>
    <t>26700297</t>
  </si>
  <si>
    <t>1010000034.10</t>
  </si>
  <si>
    <t>Sloup 12m - JBUD 12T DD 159-133-114</t>
  </si>
  <si>
    <t>2009074150</t>
  </si>
  <si>
    <t>1010000034.11</t>
  </si>
  <si>
    <t>Reflektorová rampa - 2 reflektory, tr2/114-1000-pl</t>
  </si>
  <si>
    <t>864366214</t>
  </si>
  <si>
    <t>1010000034.12</t>
  </si>
  <si>
    <t>stožář 6m K6</t>
  </si>
  <si>
    <t>2092637236</t>
  </si>
  <si>
    <t>1010000034.13</t>
  </si>
  <si>
    <t>Stožár 4m K4</t>
  </si>
  <si>
    <t>-911971926</t>
  </si>
  <si>
    <t>1010098760</t>
  </si>
  <si>
    <t>SR481-25 Z/Un IP20 s 1 násuvnou pojistku EZN 25, sloupová svorkovnice</t>
  </si>
  <si>
    <t>171339075</t>
  </si>
  <si>
    <t>37,5</t>
  </si>
  <si>
    <t>Skládka</t>
  </si>
  <si>
    <t>22,5</t>
  </si>
  <si>
    <t>SO 04 - Pítka</t>
  </si>
  <si>
    <t>414723997</t>
  </si>
  <si>
    <t>37,5*1*1</t>
  </si>
  <si>
    <t>981664929</t>
  </si>
  <si>
    <t>"výkopek pro zásyp vedle rýhy" ZAS</t>
  </si>
  <si>
    <t>1574663144</t>
  </si>
  <si>
    <t>HL_R-ZAS</t>
  </si>
  <si>
    <t>-1697579426</t>
  </si>
  <si>
    <t>1206328930</t>
  </si>
  <si>
    <t>SKl</t>
  </si>
  <si>
    <t>-1406356016</t>
  </si>
  <si>
    <t>37,5*1*0,6</t>
  </si>
  <si>
    <t>-1024675671</t>
  </si>
  <si>
    <t>37,5*1*0,3</t>
  </si>
  <si>
    <t>-3,14*0,016*0,016*37,5</t>
  </si>
  <si>
    <t>1351099794</t>
  </si>
  <si>
    <t>11,22*2 'Přepočtené koeficientem množství</t>
  </si>
  <si>
    <t>-807011970</t>
  </si>
  <si>
    <t>37,5*0,1*1</t>
  </si>
  <si>
    <t>871 R01</t>
  </si>
  <si>
    <t>D+M Pítko z nerezavějící oceli, s půlkulatou miskou, na masivním sloupku, výška 845 mm nad zemí - specifikace dle PD</t>
  </si>
  <si>
    <t>1339011670</t>
  </si>
  <si>
    <t>871 R02</t>
  </si>
  <si>
    <t>D+M Vodovodní šachta VŠ 1200x900mm, revizní komínek, poklop pro pojezd, včetně ventilu pro pítko a uzávěru, kompletní provedení</t>
  </si>
  <si>
    <t>778091829</t>
  </si>
  <si>
    <t>871 R03</t>
  </si>
  <si>
    <t xml:space="preserve">Napojení na stávající vodovodní přípojku v objektu </t>
  </si>
  <si>
    <t>-1617872895</t>
  </si>
  <si>
    <t>871161141</t>
  </si>
  <si>
    <t>Montáž potrubí z PE100 SDR 11 otevřený výkop svařovaných na tupo D 32 x 3,0 mm</t>
  </si>
  <si>
    <t>-573156053</t>
  </si>
  <si>
    <t>28613170</t>
  </si>
  <si>
    <t>trubka vodovodní PE100 SDR11 se signalizační vrstvou 32x3,0mm</t>
  </si>
  <si>
    <t>2133852210</t>
  </si>
  <si>
    <t>37,5*1,015 'Přepočtené koeficientem množství</t>
  </si>
  <si>
    <t>-477446402</t>
  </si>
  <si>
    <t>SO 05 - Ostatní stavební úpravy</t>
  </si>
  <si>
    <t>916 R01</t>
  </si>
  <si>
    <t>Oplocení hřiště h=1,2m, kompletní dodávka včetně pate - kompletní dodávka dle specifikace v PD</t>
  </si>
  <si>
    <t>-1336044621</t>
  </si>
  <si>
    <t>"zatravněná plocha - hřiště" 100*2+64*2</t>
  </si>
  <si>
    <t>916 R02</t>
  </si>
  <si>
    <t>Přesun technologie závlahy (ocelový zásobník a ocelový přístřešek), zapojení a zprovoznění, úprava závlahové systému, přesun mimo běžeckou dráhu,  případné zkrácení potrubí závlahy, úprava polohy trysek</t>
  </si>
  <si>
    <t>1530545770</t>
  </si>
  <si>
    <t>916 R03</t>
  </si>
  <si>
    <t>Napojení na stávající oplocení</t>
  </si>
  <si>
    <t>-1432128118</t>
  </si>
  <si>
    <t>916 R04</t>
  </si>
  <si>
    <t>Nové oplocení (betonová výplň a ocelové sloupky), kompletní provedení</t>
  </si>
  <si>
    <t>-776999435</t>
  </si>
  <si>
    <t>916 R05</t>
  </si>
  <si>
    <t>Úprava chodníčku v místě kolize s běžeckou dráhou, odstranění stávajícího krytu s ložem a provedení nového povrchu s ložem v novém místě</t>
  </si>
  <si>
    <t>644065115</t>
  </si>
  <si>
    <t>665</t>
  </si>
  <si>
    <t>166,25</t>
  </si>
  <si>
    <t>SO 06 - Tenisové hřiště</t>
  </si>
  <si>
    <t>-350852349</t>
  </si>
  <si>
    <t>26201524</t>
  </si>
  <si>
    <t>-590187062</t>
  </si>
  <si>
    <t>-966239677</t>
  </si>
  <si>
    <t>-1175513359</t>
  </si>
  <si>
    <t>"hřiště" 665</t>
  </si>
  <si>
    <t>581 R06</t>
  </si>
  <si>
    <t xml:space="preserve">Lajnovaní </t>
  </si>
  <si>
    <t>2137756050</t>
  </si>
  <si>
    <t>D+M Oplocení výšky 4,025m, kompletní dodávka včetně patek, sloupků a pletiva, vstupních branek</t>
  </si>
  <si>
    <t>960380760</t>
  </si>
  <si>
    <t>"hřiště pro tenis a nohejbal" 18,2*2+36,6*2</t>
  </si>
  <si>
    <t>916 R06</t>
  </si>
  <si>
    <t>Demontáž stávající ochrany proti zakopávání míčů</t>
  </si>
  <si>
    <t>1013875462</t>
  </si>
  <si>
    <t>916 R07</t>
  </si>
  <si>
    <t>D+M ochrany proti zakopávání míčů za fotbalovou bránou (posun trasy)</t>
  </si>
  <si>
    <t>-667447883</t>
  </si>
  <si>
    <t>-868256040</t>
  </si>
  <si>
    <t>RV18</t>
  </si>
  <si>
    <t>D+M Vybavení tenisového kurtu (sloupky pro uchycení sítě, plastové linie, atd. -  včetně osazení, základu.) - specifikace dle PD</t>
  </si>
  <si>
    <t>-377962583</t>
  </si>
  <si>
    <t>DOSK</t>
  </si>
  <si>
    <t>Doskočiště</t>
  </si>
  <si>
    <t>32</t>
  </si>
  <si>
    <t xml:space="preserve">Odkopávky </t>
  </si>
  <si>
    <t>272,1</t>
  </si>
  <si>
    <t>1275</t>
  </si>
  <si>
    <t>186,6</t>
  </si>
  <si>
    <t>VYR</t>
  </si>
  <si>
    <t>Vyrovnání plochy okolo tribuny</t>
  </si>
  <si>
    <t>85,5</t>
  </si>
  <si>
    <t>SO 07 - Běžecká dráha a doskočiště</t>
  </si>
  <si>
    <t>122351106</t>
  </si>
  <si>
    <t>Odkopávky a prokopávky nezapažené v hornině třídy těžitelnosti II skupiny 4 objem do 5000 m3 strojně</t>
  </si>
  <si>
    <t>1410899784</t>
  </si>
  <si>
    <t>POLY*0,3</t>
  </si>
  <si>
    <t>"před tribunou bude dráha v násypu, cca délka 100m/š. 4,8m" -100*4,8*0,25</t>
  </si>
  <si>
    <t>"pískové doškočiště" DOSK*0,3</t>
  </si>
  <si>
    <t>-1056687129</t>
  </si>
  <si>
    <t>"vyrovnání plochy před tribunou" VYR</t>
  </si>
  <si>
    <t>ODK-VYR</t>
  </si>
  <si>
    <t>SKL+VYR*2</t>
  </si>
  <si>
    <t>POLY+DOSK</t>
  </si>
  <si>
    <t>SKL+VYR</t>
  </si>
  <si>
    <t>171151111</t>
  </si>
  <si>
    <t>Uložení sypaniny z hornin nesoudržných sypkých do násypů zhutněných strojně</t>
  </si>
  <si>
    <t>2138912649</t>
  </si>
  <si>
    <t>Výškové srovnání terénu před tribunou, použitá zemina z výkopu dráhy</t>
  </si>
  <si>
    <t>"dráha délka cca 100m/š. 4,8m, pro vyrovnání cca 5cm" 100*4,8*0,05</t>
  </si>
  <si>
    <t>"pruh mezi tribunou a dráhou, dráha h=0,25m + 0,05 vyrovnání, celkem 0,3m" 1,6*50*0,3+2,5*50*0,3</t>
  </si>
  <si>
    <t>181311103</t>
  </si>
  <si>
    <t>Rozprostření ornice tl vrstvy do 200 mm v rovině nebo ve svahu do 1:5 ručně</t>
  </si>
  <si>
    <t>53401912</t>
  </si>
  <si>
    <t>"dráha délka cca 100m/š. 4,8m, pro vyrovnání cca 5cm pod dráhou" 100*4,8</t>
  </si>
  <si>
    <t>"pruh mezi tribunou a dráhou, dráha h=0,25m + 0,05 vyrovnání, celkem 0,3m" 1,6*50+50*2,5</t>
  </si>
  <si>
    <t>564211111</t>
  </si>
  <si>
    <t>Podklad nebo podsyp ze štěrkopísku ŠP tl 50 mm</t>
  </si>
  <si>
    <t>1137420610</t>
  </si>
  <si>
    <t>564751112</t>
  </si>
  <si>
    <t>Podklad z kameniva hrubého drceného vel. 32-63 mm tl 160 mm</t>
  </si>
  <si>
    <t>-1469235217</t>
  </si>
  <si>
    <t>57714311R</t>
  </si>
  <si>
    <t>Asfaltový beton vrstva obrusná ACO 18 (ABJ) tl 50 mm š do 3 m z nemodifikovaného asfaltu</t>
  </si>
  <si>
    <t>1030133015</t>
  </si>
  <si>
    <t>Sportovní povrch - polyuretanový (stříkaný vícevrstvý tartan)</t>
  </si>
  <si>
    <t>"běžecká dáha" 1275</t>
  </si>
  <si>
    <t>-149034666</t>
  </si>
  <si>
    <t>"pískové doškočiště" 8*4</t>
  </si>
  <si>
    <t>D+M Obruba běžecké dráhy</t>
  </si>
  <si>
    <t>-1872769934</t>
  </si>
  <si>
    <t>-2040634722</t>
  </si>
  <si>
    <t>DOSK+(8*2+4*2)*0,3</t>
  </si>
  <si>
    <t>-628941884</t>
  </si>
  <si>
    <t>RV03</t>
  </si>
  <si>
    <t>D+M Odrazové břevno pro skok do dálky, upevněného v rámu z FeZn, včetně ukotvení</t>
  </si>
  <si>
    <t>477105150</t>
  </si>
  <si>
    <t>RV04</t>
  </si>
  <si>
    <t>D+M Obrubník chodníkový pryžový - červený, kompletní dodávka</t>
  </si>
  <si>
    <t>1383347926</t>
  </si>
  <si>
    <t>"doskočiště" 8*2+5*2</t>
  </si>
  <si>
    <t>VRN - Vedlejší a ostatní rozpočtovací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</si>
  <si>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</si>
  <si>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</si>
  <si>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</si>
  <si>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</si>
  <si>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</si>
  <si>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</si>
  <si>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</si>
  <si>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012002000</t>
  </si>
  <si>
    <t>Geodetické práce</t>
  </si>
  <si>
    <t>1024</t>
  </si>
  <si>
    <t>-518317381</t>
  </si>
  <si>
    <t>Geodetické práce pro vytýčení inženýrských sítí a stavebních objektů</t>
  </si>
  <si>
    <t>012303000</t>
  </si>
  <si>
    <t>Geodetické práce po výstavbě</t>
  </si>
  <si>
    <t>-869495980</t>
  </si>
  <si>
    <t>Geodetické zaměření skutečného stavu</t>
  </si>
  <si>
    <t>013254000</t>
  </si>
  <si>
    <t>Dokumentace skutečného provedení stavby</t>
  </si>
  <si>
    <t>subor</t>
  </si>
  <si>
    <t>-319174555</t>
  </si>
  <si>
    <t>013294000</t>
  </si>
  <si>
    <t>Ostatní dokumentace - fotodokumentace</t>
  </si>
  <si>
    <t>-1644793832</t>
  </si>
  <si>
    <t>VRN3</t>
  </si>
  <si>
    <t>Zařízení staveniště</t>
  </si>
  <si>
    <t>030001000</t>
  </si>
  <si>
    <t>-1876448439</t>
  </si>
  <si>
    <t>034503000</t>
  </si>
  <si>
    <t>Informační tabule na staveništi</t>
  </si>
  <si>
    <t>1277049379</t>
  </si>
  <si>
    <t>039203000</t>
  </si>
  <si>
    <t>Úprava terénu po zrušení zařízení staveniště</t>
  </si>
  <si>
    <t>-571657708</t>
  </si>
  <si>
    <t>VRN4</t>
  </si>
  <si>
    <t>Inženýrská činnost</t>
  </si>
  <si>
    <t>043103000</t>
  </si>
  <si>
    <t>Zkoušky bez rozlišení</t>
  </si>
  <si>
    <t>-158755075</t>
  </si>
  <si>
    <t>044002000</t>
  </si>
  <si>
    <t>Revize</t>
  </si>
  <si>
    <t>610520014</t>
  </si>
  <si>
    <t>045203000</t>
  </si>
  <si>
    <t>Kompletační činnost</t>
  </si>
  <si>
    <t>-153974630</t>
  </si>
  <si>
    <t>045303000</t>
  </si>
  <si>
    <t>Koordinační činnost</t>
  </si>
  <si>
    <t>-1218496678</t>
  </si>
  <si>
    <t>SEZNAM FIGUR</t>
  </si>
  <si>
    <t>Výměra</t>
  </si>
  <si>
    <t xml:space="preserve"> D.1.1.2</t>
  </si>
  <si>
    <t>Použití figury:</t>
  </si>
  <si>
    <t xml:space="preserve"> D.1.1.3</t>
  </si>
  <si>
    <t xml:space="preserve"> D.1.1.4</t>
  </si>
  <si>
    <t xml:space="preserve"> D.1.1.5</t>
  </si>
  <si>
    <t xml:space="preserve"> D.1.1.10</t>
  </si>
  <si>
    <t xml:space="preserve"> SO 01</t>
  </si>
  <si>
    <t xml:space="preserve"> SO 02</t>
  </si>
  <si>
    <t xml:space="preserve"> SO 04</t>
  </si>
  <si>
    <t xml:space="preserve"> SO 06</t>
  </si>
  <si>
    <t xml:space="preserve"> SO 07</t>
  </si>
  <si>
    <t>Mlatový povrch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</si>
</sst>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2021/21/6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Vranovice sportoviště (9.9.2022)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Vranovice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9. 9. 2022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40.0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Obec Vranovice, Školní 1, Vranovice 691 25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 xml:space="preserve">Projecticon s.r.o., A. Kopeckého 151, Nový Hrádek 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ROUND(SUM(AG95:AG107),2)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ROUND(SUM(AS95:AS107),2)</f>
        <v>0</v>
      </c>
      <c r="AT94" s="115">
        <f>ROUND(SUM(AV94:AW94),2)</f>
        <v>0</v>
      </c>
      <c r="AU94" s="116">
        <f>ROUND(SUM(AU95:AU107),5)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ROUND(SUM(AZ95:AZ107),2)</f>
        <v>0</v>
      </c>
      <c r="BA94" s="115">
        <f>ROUND(SUM(BA95:BA107),2)</f>
        <v>0</v>
      </c>
      <c r="BB94" s="115">
        <f>ROUND(SUM(BB95:BB107),2)</f>
        <v>0</v>
      </c>
      <c r="BC94" s="115">
        <f>ROUND(SUM(BC95:BC107),2)</f>
        <v>0</v>
      </c>
      <c r="BD94" s="117">
        <f>ROUND(SUM(BD95:BD107),2)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16.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'D.1.1.2 - Miniskate'!J30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'D.1.1.2 - Miniskate'!P125</f>
        <v>0</v>
      </c>
      <c r="AV95" s="129">
        <f>'D.1.1.2 - Miniskate'!J33</f>
        <v>0</v>
      </c>
      <c r="AW95" s="129">
        <f>'D.1.1.2 - Miniskate'!J34</f>
        <v>0</v>
      </c>
      <c r="AX95" s="129">
        <f>'D.1.1.2 - Miniskate'!J35</f>
        <v>0</v>
      </c>
      <c r="AY95" s="129">
        <f>'D.1.1.2 - Miniskate'!J36</f>
        <v>0</v>
      </c>
      <c r="AZ95" s="129">
        <f>'D.1.1.2 - Miniskate'!F33</f>
        <v>0</v>
      </c>
      <c r="BA95" s="129">
        <f>'D.1.1.2 - Miniskate'!F34</f>
        <v>0</v>
      </c>
      <c r="BB95" s="129">
        <f>'D.1.1.2 - Miniskate'!F35</f>
        <v>0</v>
      </c>
      <c r="BC95" s="129">
        <f>'D.1.1.2 - Miniskate'!F36</f>
        <v>0</v>
      </c>
      <c r="BD95" s="131">
        <f>'D.1.1.2 - Miniskate'!F37</f>
        <v>0</v>
      </c>
      <c r="BE95" s="7"/>
      <c r="BT95" s="132" t="s">
        <v>84</v>
      </c>
      <c r="BV95" s="132" t="s">
        <v>78</v>
      </c>
      <c r="BW95" s="132" t="s">
        <v>85</v>
      </c>
      <c r="BX95" s="132" t="s">
        <v>5</v>
      </c>
      <c r="CL95" s="132" t="s">
        <v>1</v>
      </c>
      <c r="CM95" s="132" t="s">
        <v>86</v>
      </c>
    </row>
    <row r="96" spans="1:91" s="7" customFormat="1" ht="16.5" customHeight="1">
      <c r="A96" s="120" t="s">
        <v>80</v>
      </c>
      <c r="B96" s="121"/>
      <c r="C96" s="122"/>
      <c r="D96" s="123" t="s">
        <v>87</v>
      </c>
      <c r="E96" s="123"/>
      <c r="F96" s="123"/>
      <c r="G96" s="123"/>
      <c r="H96" s="123"/>
      <c r="I96" s="124"/>
      <c r="J96" s="123" t="s">
        <v>88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'D.1.1.3 - Boulder - lezec...'!J30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83</v>
      </c>
      <c r="AR96" s="127"/>
      <c r="AS96" s="128">
        <v>0</v>
      </c>
      <c r="AT96" s="129">
        <f>ROUND(SUM(AV96:AW96),2)</f>
        <v>0</v>
      </c>
      <c r="AU96" s="130">
        <f>'D.1.1.3 - Boulder - lezec...'!P122</f>
        <v>0</v>
      </c>
      <c r="AV96" s="129">
        <f>'D.1.1.3 - Boulder - lezec...'!J33</f>
        <v>0</v>
      </c>
      <c r="AW96" s="129">
        <f>'D.1.1.3 - Boulder - lezec...'!J34</f>
        <v>0</v>
      </c>
      <c r="AX96" s="129">
        <f>'D.1.1.3 - Boulder - lezec...'!J35</f>
        <v>0</v>
      </c>
      <c r="AY96" s="129">
        <f>'D.1.1.3 - Boulder - lezec...'!J36</f>
        <v>0</v>
      </c>
      <c r="AZ96" s="129">
        <f>'D.1.1.3 - Boulder - lezec...'!F33</f>
        <v>0</v>
      </c>
      <c r="BA96" s="129">
        <f>'D.1.1.3 - Boulder - lezec...'!F34</f>
        <v>0</v>
      </c>
      <c r="BB96" s="129">
        <f>'D.1.1.3 - Boulder - lezec...'!F35</f>
        <v>0</v>
      </c>
      <c r="BC96" s="129">
        <f>'D.1.1.3 - Boulder - lezec...'!F36</f>
        <v>0</v>
      </c>
      <c r="BD96" s="131">
        <f>'D.1.1.3 - Boulder - lezec...'!F37</f>
        <v>0</v>
      </c>
      <c r="BE96" s="7"/>
      <c r="BT96" s="132" t="s">
        <v>84</v>
      </c>
      <c r="BV96" s="132" t="s">
        <v>78</v>
      </c>
      <c r="BW96" s="132" t="s">
        <v>89</v>
      </c>
      <c r="BX96" s="132" t="s">
        <v>5</v>
      </c>
      <c r="CL96" s="132" t="s">
        <v>1</v>
      </c>
      <c r="CM96" s="132" t="s">
        <v>86</v>
      </c>
    </row>
    <row r="97" spans="1:91" s="7" customFormat="1" ht="16.5" customHeight="1">
      <c r="A97" s="120" t="s">
        <v>80</v>
      </c>
      <c r="B97" s="121"/>
      <c r="C97" s="122"/>
      <c r="D97" s="123" t="s">
        <v>90</v>
      </c>
      <c r="E97" s="123"/>
      <c r="F97" s="123"/>
      <c r="G97" s="123"/>
      <c r="H97" s="123"/>
      <c r="I97" s="124"/>
      <c r="J97" s="123" t="s">
        <v>91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'D.1.1.4 - Ping pong'!J30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83</v>
      </c>
      <c r="AR97" s="127"/>
      <c r="AS97" s="128">
        <v>0</v>
      </c>
      <c r="AT97" s="129">
        <f>ROUND(SUM(AV97:AW97),2)</f>
        <v>0</v>
      </c>
      <c r="AU97" s="130">
        <f>'D.1.1.4 - Ping pong'!P123</f>
        <v>0</v>
      </c>
      <c r="AV97" s="129">
        <f>'D.1.1.4 - Ping pong'!J33</f>
        <v>0</v>
      </c>
      <c r="AW97" s="129">
        <f>'D.1.1.4 - Ping pong'!J34</f>
        <v>0</v>
      </c>
      <c r="AX97" s="129">
        <f>'D.1.1.4 - Ping pong'!J35</f>
        <v>0</v>
      </c>
      <c r="AY97" s="129">
        <f>'D.1.1.4 - Ping pong'!J36</f>
        <v>0</v>
      </c>
      <c r="AZ97" s="129">
        <f>'D.1.1.4 - Ping pong'!F33</f>
        <v>0</v>
      </c>
      <c r="BA97" s="129">
        <f>'D.1.1.4 - Ping pong'!F34</f>
        <v>0</v>
      </c>
      <c r="BB97" s="129">
        <f>'D.1.1.4 - Ping pong'!F35</f>
        <v>0</v>
      </c>
      <c r="BC97" s="129">
        <f>'D.1.1.4 - Ping pong'!F36</f>
        <v>0</v>
      </c>
      <c r="BD97" s="131">
        <f>'D.1.1.4 - Ping pong'!F37</f>
        <v>0</v>
      </c>
      <c r="BE97" s="7"/>
      <c r="BT97" s="132" t="s">
        <v>84</v>
      </c>
      <c r="BV97" s="132" t="s">
        <v>78</v>
      </c>
      <c r="BW97" s="132" t="s">
        <v>92</v>
      </c>
      <c r="BX97" s="132" t="s">
        <v>5</v>
      </c>
      <c r="CL97" s="132" t="s">
        <v>1</v>
      </c>
      <c r="CM97" s="132" t="s">
        <v>86</v>
      </c>
    </row>
    <row r="98" spans="1:91" s="7" customFormat="1" ht="16.5" customHeight="1">
      <c r="A98" s="120" t="s">
        <v>80</v>
      </c>
      <c r="B98" s="121"/>
      <c r="C98" s="122"/>
      <c r="D98" s="123" t="s">
        <v>93</v>
      </c>
      <c r="E98" s="123"/>
      <c r="F98" s="123"/>
      <c r="G98" s="123"/>
      <c r="H98" s="123"/>
      <c r="I98" s="124"/>
      <c r="J98" s="123" t="s">
        <v>94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'D.1.1.5 - Vrh koulí-petang'!J30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83</v>
      </c>
      <c r="AR98" s="127"/>
      <c r="AS98" s="128">
        <v>0</v>
      </c>
      <c r="AT98" s="129">
        <f>ROUND(SUM(AV98:AW98),2)</f>
        <v>0</v>
      </c>
      <c r="AU98" s="130">
        <f>'D.1.1.5 - Vrh koulí-petang'!P122</f>
        <v>0</v>
      </c>
      <c r="AV98" s="129">
        <f>'D.1.1.5 - Vrh koulí-petang'!J33</f>
        <v>0</v>
      </c>
      <c r="AW98" s="129">
        <f>'D.1.1.5 - Vrh koulí-petang'!J34</f>
        <v>0</v>
      </c>
      <c r="AX98" s="129">
        <f>'D.1.1.5 - Vrh koulí-petang'!J35</f>
        <v>0</v>
      </c>
      <c r="AY98" s="129">
        <f>'D.1.1.5 - Vrh koulí-petang'!J36</f>
        <v>0</v>
      </c>
      <c r="AZ98" s="129">
        <f>'D.1.1.5 - Vrh koulí-petang'!F33</f>
        <v>0</v>
      </c>
      <c r="BA98" s="129">
        <f>'D.1.1.5 - Vrh koulí-petang'!F34</f>
        <v>0</v>
      </c>
      <c r="BB98" s="129">
        <f>'D.1.1.5 - Vrh koulí-petang'!F35</f>
        <v>0</v>
      </c>
      <c r="BC98" s="129">
        <f>'D.1.1.5 - Vrh koulí-petang'!F36</f>
        <v>0</v>
      </c>
      <c r="BD98" s="131">
        <f>'D.1.1.5 - Vrh koulí-petang'!F37</f>
        <v>0</v>
      </c>
      <c r="BE98" s="7"/>
      <c r="BT98" s="132" t="s">
        <v>84</v>
      </c>
      <c r="BV98" s="132" t="s">
        <v>78</v>
      </c>
      <c r="BW98" s="132" t="s">
        <v>95</v>
      </c>
      <c r="BX98" s="132" t="s">
        <v>5</v>
      </c>
      <c r="CL98" s="132" t="s">
        <v>1</v>
      </c>
      <c r="CM98" s="132" t="s">
        <v>86</v>
      </c>
    </row>
    <row r="99" spans="1:91" s="7" customFormat="1" ht="16.5" customHeight="1">
      <c r="A99" s="120" t="s">
        <v>80</v>
      </c>
      <c r="B99" s="121"/>
      <c r="C99" s="122"/>
      <c r="D99" s="123" t="s">
        <v>96</v>
      </c>
      <c r="E99" s="123"/>
      <c r="F99" s="123"/>
      <c r="G99" s="123"/>
      <c r="H99" s="123"/>
      <c r="I99" s="124"/>
      <c r="J99" s="123" t="s">
        <v>97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'D.1.1.10 - Workout hřiště'!J30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83</v>
      </c>
      <c r="AR99" s="127"/>
      <c r="AS99" s="128">
        <v>0</v>
      </c>
      <c r="AT99" s="129">
        <f>ROUND(SUM(AV99:AW99),2)</f>
        <v>0</v>
      </c>
      <c r="AU99" s="130">
        <f>'D.1.1.10 - Workout hřiště'!P123</f>
        <v>0</v>
      </c>
      <c r="AV99" s="129">
        <f>'D.1.1.10 - Workout hřiště'!J33</f>
        <v>0</v>
      </c>
      <c r="AW99" s="129">
        <f>'D.1.1.10 - Workout hřiště'!J34</f>
        <v>0</v>
      </c>
      <c r="AX99" s="129">
        <f>'D.1.1.10 - Workout hřiště'!J35</f>
        <v>0</v>
      </c>
      <c r="AY99" s="129">
        <f>'D.1.1.10 - Workout hřiště'!J36</f>
        <v>0</v>
      </c>
      <c r="AZ99" s="129">
        <f>'D.1.1.10 - Workout hřiště'!F33</f>
        <v>0</v>
      </c>
      <c r="BA99" s="129">
        <f>'D.1.1.10 - Workout hřiště'!F34</f>
        <v>0</v>
      </c>
      <c r="BB99" s="129">
        <f>'D.1.1.10 - Workout hřiště'!F35</f>
        <v>0</v>
      </c>
      <c r="BC99" s="129">
        <f>'D.1.1.10 - Workout hřiště'!F36</f>
        <v>0</v>
      </c>
      <c r="BD99" s="131">
        <f>'D.1.1.10 - Workout hřiště'!F37</f>
        <v>0</v>
      </c>
      <c r="BE99" s="7"/>
      <c r="BT99" s="132" t="s">
        <v>84</v>
      </c>
      <c r="BV99" s="132" t="s">
        <v>78</v>
      </c>
      <c r="BW99" s="132" t="s">
        <v>98</v>
      </c>
      <c r="BX99" s="132" t="s">
        <v>5</v>
      </c>
      <c r="CL99" s="132" t="s">
        <v>1</v>
      </c>
      <c r="CM99" s="132" t="s">
        <v>86</v>
      </c>
    </row>
    <row r="100" spans="1:91" s="7" customFormat="1" ht="16.5" customHeight="1">
      <c r="A100" s="120" t="s">
        <v>80</v>
      </c>
      <c r="B100" s="121"/>
      <c r="C100" s="122"/>
      <c r="D100" s="123" t="s">
        <v>99</v>
      </c>
      <c r="E100" s="123"/>
      <c r="F100" s="123"/>
      <c r="G100" s="123"/>
      <c r="H100" s="123"/>
      <c r="I100" s="124"/>
      <c r="J100" s="123" t="s">
        <v>100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'SO 01 - Přeložka potoka'!J30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83</v>
      </c>
      <c r="AR100" s="127"/>
      <c r="AS100" s="128">
        <v>0</v>
      </c>
      <c r="AT100" s="129">
        <f>ROUND(SUM(AV100:AW100),2)</f>
        <v>0</v>
      </c>
      <c r="AU100" s="130">
        <f>'SO 01 - Přeložka potoka'!P121</f>
        <v>0</v>
      </c>
      <c r="AV100" s="129">
        <f>'SO 01 - Přeložka potoka'!J33</f>
        <v>0</v>
      </c>
      <c r="AW100" s="129">
        <f>'SO 01 - Přeložka potoka'!J34</f>
        <v>0</v>
      </c>
      <c r="AX100" s="129">
        <f>'SO 01 - Přeložka potoka'!J35</f>
        <v>0</v>
      </c>
      <c r="AY100" s="129">
        <f>'SO 01 - Přeložka potoka'!J36</f>
        <v>0</v>
      </c>
      <c r="AZ100" s="129">
        <f>'SO 01 - Přeložka potoka'!F33</f>
        <v>0</v>
      </c>
      <c r="BA100" s="129">
        <f>'SO 01 - Přeložka potoka'!F34</f>
        <v>0</v>
      </c>
      <c r="BB100" s="129">
        <f>'SO 01 - Přeložka potoka'!F35</f>
        <v>0</v>
      </c>
      <c r="BC100" s="129">
        <f>'SO 01 - Přeložka potoka'!F36</f>
        <v>0</v>
      </c>
      <c r="BD100" s="131">
        <f>'SO 01 - Přeložka potoka'!F37</f>
        <v>0</v>
      </c>
      <c r="BE100" s="7"/>
      <c r="BT100" s="132" t="s">
        <v>84</v>
      </c>
      <c r="BV100" s="132" t="s">
        <v>78</v>
      </c>
      <c r="BW100" s="132" t="s">
        <v>101</v>
      </c>
      <c r="BX100" s="132" t="s">
        <v>5</v>
      </c>
      <c r="CL100" s="132" t="s">
        <v>1</v>
      </c>
      <c r="CM100" s="132" t="s">
        <v>86</v>
      </c>
    </row>
    <row r="101" spans="1:91" s="7" customFormat="1" ht="16.5" customHeight="1">
      <c r="A101" s="120" t="s">
        <v>80</v>
      </c>
      <c r="B101" s="121"/>
      <c r="C101" s="122"/>
      <c r="D101" s="123" t="s">
        <v>102</v>
      </c>
      <c r="E101" s="123"/>
      <c r="F101" s="123"/>
      <c r="G101" s="123"/>
      <c r="H101" s="123"/>
      <c r="I101" s="124"/>
      <c r="J101" s="123" t="s">
        <v>103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'SO 02 - Parkoviště'!J30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83</v>
      </c>
      <c r="AR101" s="127"/>
      <c r="AS101" s="128">
        <v>0</v>
      </c>
      <c r="AT101" s="129">
        <f>ROUND(SUM(AV101:AW101),2)</f>
        <v>0</v>
      </c>
      <c r="AU101" s="130">
        <f>'SO 02 - Parkoviště'!P121</f>
        <v>0</v>
      </c>
      <c r="AV101" s="129">
        <f>'SO 02 - Parkoviště'!J33</f>
        <v>0</v>
      </c>
      <c r="AW101" s="129">
        <f>'SO 02 - Parkoviště'!J34</f>
        <v>0</v>
      </c>
      <c r="AX101" s="129">
        <f>'SO 02 - Parkoviště'!J35</f>
        <v>0</v>
      </c>
      <c r="AY101" s="129">
        <f>'SO 02 - Parkoviště'!J36</f>
        <v>0</v>
      </c>
      <c r="AZ101" s="129">
        <f>'SO 02 - Parkoviště'!F33</f>
        <v>0</v>
      </c>
      <c r="BA101" s="129">
        <f>'SO 02 - Parkoviště'!F34</f>
        <v>0</v>
      </c>
      <c r="BB101" s="129">
        <f>'SO 02 - Parkoviště'!F35</f>
        <v>0</v>
      </c>
      <c r="BC101" s="129">
        <f>'SO 02 - Parkoviště'!F36</f>
        <v>0</v>
      </c>
      <c r="BD101" s="131">
        <f>'SO 02 - Parkoviště'!F37</f>
        <v>0</v>
      </c>
      <c r="BE101" s="7"/>
      <c r="BT101" s="132" t="s">
        <v>84</v>
      </c>
      <c r="BV101" s="132" t="s">
        <v>78</v>
      </c>
      <c r="BW101" s="132" t="s">
        <v>104</v>
      </c>
      <c r="BX101" s="132" t="s">
        <v>5</v>
      </c>
      <c r="CL101" s="132" t="s">
        <v>1</v>
      </c>
      <c r="CM101" s="132" t="s">
        <v>86</v>
      </c>
    </row>
    <row r="102" spans="1:91" s="7" customFormat="1" ht="16.5" customHeight="1">
      <c r="A102" s="120" t="s">
        <v>80</v>
      </c>
      <c r="B102" s="121"/>
      <c r="C102" s="122"/>
      <c r="D102" s="123" t="s">
        <v>105</v>
      </c>
      <c r="E102" s="123"/>
      <c r="F102" s="123"/>
      <c r="G102" s="123"/>
      <c r="H102" s="123"/>
      <c r="I102" s="124"/>
      <c r="J102" s="123" t="s">
        <v>106</v>
      </c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5">
        <f>'SO 03 - Osvětlení'!J30</f>
        <v>0</v>
      </c>
      <c r="AH102" s="124"/>
      <c r="AI102" s="124"/>
      <c r="AJ102" s="124"/>
      <c r="AK102" s="124"/>
      <c r="AL102" s="124"/>
      <c r="AM102" s="124"/>
      <c r="AN102" s="125">
        <f>SUM(AG102,AT102)</f>
        <v>0</v>
      </c>
      <c r="AO102" s="124"/>
      <c r="AP102" s="124"/>
      <c r="AQ102" s="126" t="s">
        <v>83</v>
      </c>
      <c r="AR102" s="127"/>
      <c r="AS102" s="128">
        <v>0</v>
      </c>
      <c r="AT102" s="129">
        <f>ROUND(SUM(AV102:AW102),2)</f>
        <v>0</v>
      </c>
      <c r="AU102" s="130">
        <f>'SO 03 - Osvětlení'!P118</f>
        <v>0</v>
      </c>
      <c r="AV102" s="129">
        <f>'SO 03 - Osvětlení'!J33</f>
        <v>0</v>
      </c>
      <c r="AW102" s="129">
        <f>'SO 03 - Osvětlení'!J34</f>
        <v>0</v>
      </c>
      <c r="AX102" s="129">
        <f>'SO 03 - Osvětlení'!J35</f>
        <v>0</v>
      </c>
      <c r="AY102" s="129">
        <f>'SO 03 - Osvětlení'!J36</f>
        <v>0</v>
      </c>
      <c r="AZ102" s="129">
        <f>'SO 03 - Osvětlení'!F33</f>
        <v>0</v>
      </c>
      <c r="BA102" s="129">
        <f>'SO 03 - Osvětlení'!F34</f>
        <v>0</v>
      </c>
      <c r="BB102" s="129">
        <f>'SO 03 - Osvětlení'!F35</f>
        <v>0</v>
      </c>
      <c r="BC102" s="129">
        <f>'SO 03 - Osvětlení'!F36</f>
        <v>0</v>
      </c>
      <c r="BD102" s="131">
        <f>'SO 03 - Osvětlení'!F37</f>
        <v>0</v>
      </c>
      <c r="BE102" s="7"/>
      <c r="BT102" s="132" t="s">
        <v>84</v>
      </c>
      <c r="BV102" s="132" t="s">
        <v>78</v>
      </c>
      <c r="BW102" s="132" t="s">
        <v>107</v>
      </c>
      <c r="BX102" s="132" t="s">
        <v>5</v>
      </c>
      <c r="CL102" s="132" t="s">
        <v>1</v>
      </c>
      <c r="CM102" s="132" t="s">
        <v>86</v>
      </c>
    </row>
    <row r="103" spans="1:91" s="7" customFormat="1" ht="16.5" customHeight="1">
      <c r="A103" s="120" t="s">
        <v>80</v>
      </c>
      <c r="B103" s="121"/>
      <c r="C103" s="122"/>
      <c r="D103" s="123" t="s">
        <v>108</v>
      </c>
      <c r="E103" s="123"/>
      <c r="F103" s="123"/>
      <c r="G103" s="123"/>
      <c r="H103" s="123"/>
      <c r="I103" s="124"/>
      <c r="J103" s="123" t="s">
        <v>109</v>
      </c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5">
        <f>'SO 04 - Pítka'!J30</f>
        <v>0</v>
      </c>
      <c r="AH103" s="124"/>
      <c r="AI103" s="124"/>
      <c r="AJ103" s="124"/>
      <c r="AK103" s="124"/>
      <c r="AL103" s="124"/>
      <c r="AM103" s="124"/>
      <c r="AN103" s="125">
        <f>SUM(AG103,AT103)</f>
        <v>0</v>
      </c>
      <c r="AO103" s="124"/>
      <c r="AP103" s="124"/>
      <c r="AQ103" s="126" t="s">
        <v>83</v>
      </c>
      <c r="AR103" s="127"/>
      <c r="AS103" s="128">
        <v>0</v>
      </c>
      <c r="AT103" s="129">
        <f>ROUND(SUM(AV103:AW103),2)</f>
        <v>0</v>
      </c>
      <c r="AU103" s="130">
        <f>'SO 04 - Pítka'!P121</f>
        <v>0</v>
      </c>
      <c r="AV103" s="129">
        <f>'SO 04 - Pítka'!J33</f>
        <v>0</v>
      </c>
      <c r="AW103" s="129">
        <f>'SO 04 - Pítka'!J34</f>
        <v>0</v>
      </c>
      <c r="AX103" s="129">
        <f>'SO 04 - Pítka'!J35</f>
        <v>0</v>
      </c>
      <c r="AY103" s="129">
        <f>'SO 04 - Pítka'!J36</f>
        <v>0</v>
      </c>
      <c r="AZ103" s="129">
        <f>'SO 04 - Pítka'!F33</f>
        <v>0</v>
      </c>
      <c r="BA103" s="129">
        <f>'SO 04 - Pítka'!F34</f>
        <v>0</v>
      </c>
      <c r="BB103" s="129">
        <f>'SO 04 - Pítka'!F35</f>
        <v>0</v>
      </c>
      <c r="BC103" s="129">
        <f>'SO 04 - Pítka'!F36</f>
        <v>0</v>
      </c>
      <c r="BD103" s="131">
        <f>'SO 04 - Pítka'!F37</f>
        <v>0</v>
      </c>
      <c r="BE103" s="7"/>
      <c r="BT103" s="132" t="s">
        <v>84</v>
      </c>
      <c r="BV103" s="132" t="s">
        <v>78</v>
      </c>
      <c r="BW103" s="132" t="s">
        <v>110</v>
      </c>
      <c r="BX103" s="132" t="s">
        <v>5</v>
      </c>
      <c r="CL103" s="132" t="s">
        <v>1</v>
      </c>
      <c r="CM103" s="132" t="s">
        <v>86</v>
      </c>
    </row>
    <row r="104" spans="1:91" s="7" customFormat="1" ht="16.5" customHeight="1">
      <c r="A104" s="120" t="s">
        <v>80</v>
      </c>
      <c r="B104" s="121"/>
      <c r="C104" s="122"/>
      <c r="D104" s="123" t="s">
        <v>111</v>
      </c>
      <c r="E104" s="123"/>
      <c r="F104" s="123"/>
      <c r="G104" s="123"/>
      <c r="H104" s="123"/>
      <c r="I104" s="124"/>
      <c r="J104" s="123" t="s">
        <v>112</v>
      </c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5">
        <f>'SO 05 - Ostatní stavební ...'!J30</f>
        <v>0</v>
      </c>
      <c r="AH104" s="124"/>
      <c r="AI104" s="124"/>
      <c r="AJ104" s="124"/>
      <c r="AK104" s="124"/>
      <c r="AL104" s="124"/>
      <c r="AM104" s="124"/>
      <c r="AN104" s="125">
        <f>SUM(AG104,AT104)</f>
        <v>0</v>
      </c>
      <c r="AO104" s="124"/>
      <c r="AP104" s="124"/>
      <c r="AQ104" s="126" t="s">
        <v>83</v>
      </c>
      <c r="AR104" s="127"/>
      <c r="AS104" s="128">
        <v>0</v>
      </c>
      <c r="AT104" s="129">
        <f>ROUND(SUM(AV104:AW104),2)</f>
        <v>0</v>
      </c>
      <c r="AU104" s="130">
        <f>'SO 05 - Ostatní stavební ...'!P118</f>
        <v>0</v>
      </c>
      <c r="AV104" s="129">
        <f>'SO 05 - Ostatní stavební ...'!J33</f>
        <v>0</v>
      </c>
      <c r="AW104" s="129">
        <f>'SO 05 - Ostatní stavební ...'!J34</f>
        <v>0</v>
      </c>
      <c r="AX104" s="129">
        <f>'SO 05 - Ostatní stavební ...'!J35</f>
        <v>0</v>
      </c>
      <c r="AY104" s="129">
        <f>'SO 05 - Ostatní stavební ...'!J36</f>
        <v>0</v>
      </c>
      <c r="AZ104" s="129">
        <f>'SO 05 - Ostatní stavební ...'!F33</f>
        <v>0</v>
      </c>
      <c r="BA104" s="129">
        <f>'SO 05 - Ostatní stavební ...'!F34</f>
        <v>0</v>
      </c>
      <c r="BB104" s="129">
        <f>'SO 05 - Ostatní stavební ...'!F35</f>
        <v>0</v>
      </c>
      <c r="BC104" s="129">
        <f>'SO 05 - Ostatní stavební ...'!F36</f>
        <v>0</v>
      </c>
      <c r="BD104" s="131">
        <f>'SO 05 - Ostatní stavební ...'!F37</f>
        <v>0</v>
      </c>
      <c r="BE104" s="7"/>
      <c r="BT104" s="132" t="s">
        <v>84</v>
      </c>
      <c r="BV104" s="132" t="s">
        <v>78</v>
      </c>
      <c r="BW104" s="132" t="s">
        <v>113</v>
      </c>
      <c r="BX104" s="132" t="s">
        <v>5</v>
      </c>
      <c r="CL104" s="132" t="s">
        <v>1</v>
      </c>
      <c r="CM104" s="132" t="s">
        <v>86</v>
      </c>
    </row>
    <row r="105" spans="1:91" s="7" customFormat="1" ht="16.5" customHeight="1">
      <c r="A105" s="120" t="s">
        <v>80</v>
      </c>
      <c r="B105" s="121"/>
      <c r="C105" s="122"/>
      <c r="D105" s="123" t="s">
        <v>114</v>
      </c>
      <c r="E105" s="123"/>
      <c r="F105" s="123"/>
      <c r="G105" s="123"/>
      <c r="H105" s="123"/>
      <c r="I105" s="124"/>
      <c r="J105" s="123" t="s">
        <v>115</v>
      </c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5">
        <f>'SO 06 - Tenisové hřiště'!J30</f>
        <v>0</v>
      </c>
      <c r="AH105" s="124"/>
      <c r="AI105" s="124"/>
      <c r="AJ105" s="124"/>
      <c r="AK105" s="124"/>
      <c r="AL105" s="124"/>
      <c r="AM105" s="124"/>
      <c r="AN105" s="125">
        <f>SUM(AG105,AT105)</f>
        <v>0</v>
      </c>
      <c r="AO105" s="124"/>
      <c r="AP105" s="124"/>
      <c r="AQ105" s="126" t="s">
        <v>83</v>
      </c>
      <c r="AR105" s="127"/>
      <c r="AS105" s="128">
        <v>0</v>
      </c>
      <c r="AT105" s="129">
        <f>ROUND(SUM(AV105:AW105),2)</f>
        <v>0</v>
      </c>
      <c r="AU105" s="130">
        <f>'SO 06 - Tenisové hřiště'!P122</f>
        <v>0</v>
      </c>
      <c r="AV105" s="129">
        <f>'SO 06 - Tenisové hřiště'!J33</f>
        <v>0</v>
      </c>
      <c r="AW105" s="129">
        <f>'SO 06 - Tenisové hřiště'!J34</f>
        <v>0</v>
      </c>
      <c r="AX105" s="129">
        <f>'SO 06 - Tenisové hřiště'!J35</f>
        <v>0</v>
      </c>
      <c r="AY105" s="129">
        <f>'SO 06 - Tenisové hřiště'!J36</f>
        <v>0</v>
      </c>
      <c r="AZ105" s="129">
        <f>'SO 06 - Tenisové hřiště'!F33</f>
        <v>0</v>
      </c>
      <c r="BA105" s="129">
        <f>'SO 06 - Tenisové hřiště'!F34</f>
        <v>0</v>
      </c>
      <c r="BB105" s="129">
        <f>'SO 06 - Tenisové hřiště'!F35</f>
        <v>0</v>
      </c>
      <c r="BC105" s="129">
        <f>'SO 06 - Tenisové hřiště'!F36</f>
        <v>0</v>
      </c>
      <c r="BD105" s="131">
        <f>'SO 06 - Tenisové hřiště'!F37</f>
        <v>0</v>
      </c>
      <c r="BE105" s="7"/>
      <c r="BT105" s="132" t="s">
        <v>84</v>
      </c>
      <c r="BV105" s="132" t="s">
        <v>78</v>
      </c>
      <c r="BW105" s="132" t="s">
        <v>116</v>
      </c>
      <c r="BX105" s="132" t="s">
        <v>5</v>
      </c>
      <c r="CL105" s="132" t="s">
        <v>1</v>
      </c>
      <c r="CM105" s="132" t="s">
        <v>86</v>
      </c>
    </row>
    <row r="106" spans="1:91" s="7" customFormat="1" ht="16.5" customHeight="1">
      <c r="A106" s="120" t="s">
        <v>80</v>
      </c>
      <c r="B106" s="121"/>
      <c r="C106" s="122"/>
      <c r="D106" s="123" t="s">
        <v>117</v>
      </c>
      <c r="E106" s="123"/>
      <c r="F106" s="123"/>
      <c r="G106" s="123"/>
      <c r="H106" s="123"/>
      <c r="I106" s="124"/>
      <c r="J106" s="123" t="s">
        <v>118</v>
      </c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5">
        <f>'SO 07 - Běžecká dráha a d...'!J30</f>
        <v>0</v>
      </c>
      <c r="AH106" s="124"/>
      <c r="AI106" s="124"/>
      <c r="AJ106" s="124"/>
      <c r="AK106" s="124"/>
      <c r="AL106" s="124"/>
      <c r="AM106" s="124"/>
      <c r="AN106" s="125">
        <f>SUM(AG106,AT106)</f>
        <v>0</v>
      </c>
      <c r="AO106" s="124"/>
      <c r="AP106" s="124"/>
      <c r="AQ106" s="126" t="s">
        <v>83</v>
      </c>
      <c r="AR106" s="127"/>
      <c r="AS106" s="128">
        <v>0</v>
      </c>
      <c r="AT106" s="129">
        <f>ROUND(SUM(AV106:AW106),2)</f>
        <v>0</v>
      </c>
      <c r="AU106" s="130">
        <f>'SO 07 - Běžecká dráha a d...'!P122</f>
        <v>0</v>
      </c>
      <c r="AV106" s="129">
        <f>'SO 07 - Běžecká dráha a d...'!J33</f>
        <v>0</v>
      </c>
      <c r="AW106" s="129">
        <f>'SO 07 - Běžecká dráha a d...'!J34</f>
        <v>0</v>
      </c>
      <c r="AX106" s="129">
        <f>'SO 07 - Běžecká dráha a d...'!J35</f>
        <v>0</v>
      </c>
      <c r="AY106" s="129">
        <f>'SO 07 - Běžecká dráha a d...'!J36</f>
        <v>0</v>
      </c>
      <c r="AZ106" s="129">
        <f>'SO 07 - Běžecká dráha a d...'!F33</f>
        <v>0</v>
      </c>
      <c r="BA106" s="129">
        <f>'SO 07 - Běžecká dráha a d...'!F34</f>
        <v>0</v>
      </c>
      <c r="BB106" s="129">
        <f>'SO 07 - Běžecká dráha a d...'!F35</f>
        <v>0</v>
      </c>
      <c r="BC106" s="129">
        <f>'SO 07 - Běžecká dráha a d...'!F36</f>
        <v>0</v>
      </c>
      <c r="BD106" s="131">
        <f>'SO 07 - Běžecká dráha a d...'!F37</f>
        <v>0</v>
      </c>
      <c r="BE106" s="7"/>
      <c r="BT106" s="132" t="s">
        <v>84</v>
      </c>
      <c r="BV106" s="132" t="s">
        <v>78</v>
      </c>
      <c r="BW106" s="132" t="s">
        <v>119</v>
      </c>
      <c r="BX106" s="132" t="s">
        <v>5</v>
      </c>
      <c r="CL106" s="132" t="s">
        <v>1</v>
      </c>
      <c r="CM106" s="132" t="s">
        <v>86</v>
      </c>
    </row>
    <row r="107" spans="1:91" s="7" customFormat="1" ht="16.5" customHeight="1">
      <c r="A107" s="120" t="s">
        <v>80</v>
      </c>
      <c r="B107" s="121"/>
      <c r="C107" s="122"/>
      <c r="D107" s="123" t="s">
        <v>120</v>
      </c>
      <c r="E107" s="123"/>
      <c r="F107" s="123"/>
      <c r="G107" s="123"/>
      <c r="H107" s="123"/>
      <c r="I107" s="124"/>
      <c r="J107" s="123" t="s">
        <v>121</v>
      </c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5">
        <f>'VRN - Vedlejší a ostatní ...'!J30</f>
        <v>0</v>
      </c>
      <c r="AH107" s="124"/>
      <c r="AI107" s="124"/>
      <c r="AJ107" s="124"/>
      <c r="AK107" s="124"/>
      <c r="AL107" s="124"/>
      <c r="AM107" s="124"/>
      <c r="AN107" s="125">
        <f>SUM(AG107,AT107)</f>
        <v>0</v>
      </c>
      <c r="AO107" s="124"/>
      <c r="AP107" s="124"/>
      <c r="AQ107" s="126" t="s">
        <v>83</v>
      </c>
      <c r="AR107" s="127"/>
      <c r="AS107" s="133">
        <v>0</v>
      </c>
      <c r="AT107" s="134">
        <f>ROUND(SUM(AV107:AW107),2)</f>
        <v>0</v>
      </c>
      <c r="AU107" s="135">
        <f>'VRN - Vedlejší a ostatní ...'!P120</f>
        <v>0</v>
      </c>
      <c r="AV107" s="134">
        <f>'VRN - Vedlejší a ostatní ...'!J33</f>
        <v>0</v>
      </c>
      <c r="AW107" s="134">
        <f>'VRN - Vedlejší a ostatní ...'!J34</f>
        <v>0</v>
      </c>
      <c r="AX107" s="134">
        <f>'VRN - Vedlejší a ostatní ...'!J35</f>
        <v>0</v>
      </c>
      <c r="AY107" s="134">
        <f>'VRN - Vedlejší a ostatní ...'!J36</f>
        <v>0</v>
      </c>
      <c r="AZ107" s="134">
        <f>'VRN - Vedlejší a ostatní ...'!F33</f>
        <v>0</v>
      </c>
      <c r="BA107" s="134">
        <f>'VRN - Vedlejší a ostatní ...'!F34</f>
        <v>0</v>
      </c>
      <c r="BB107" s="134">
        <f>'VRN - Vedlejší a ostatní ...'!F35</f>
        <v>0</v>
      </c>
      <c r="BC107" s="134">
        <f>'VRN - Vedlejší a ostatní ...'!F36</f>
        <v>0</v>
      </c>
      <c r="BD107" s="136">
        <f>'VRN - Vedlejší a ostatní ...'!F37</f>
        <v>0</v>
      </c>
      <c r="BE107" s="7"/>
      <c r="BT107" s="132" t="s">
        <v>84</v>
      </c>
      <c r="BV107" s="132" t="s">
        <v>78</v>
      </c>
      <c r="BW107" s="132" t="s">
        <v>122</v>
      </c>
      <c r="BX107" s="132" t="s">
        <v>5</v>
      </c>
      <c r="CL107" s="132" t="s">
        <v>1</v>
      </c>
      <c r="CM107" s="132" t="s">
        <v>86</v>
      </c>
    </row>
    <row r="108" spans="1:57" s="2" customFormat="1" ht="30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5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45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</sheetData>
  <sheetProtection password="CC35" sheet="1" objects="1" scenarios="1" formatColumns="0" formatRows="0"/>
  <mergeCells count="90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J85"/>
    <mergeCell ref="D105:H105"/>
    <mergeCell ref="J105:AF105"/>
    <mergeCell ref="D106:H106"/>
    <mergeCell ref="J106:AF106"/>
    <mergeCell ref="D107:H107"/>
    <mergeCell ref="J107:AF107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N107:AP107"/>
    <mergeCell ref="AG107:AM107"/>
    <mergeCell ref="AG94:AM94"/>
    <mergeCell ref="AN94:AP94"/>
  </mergeCells>
  <hyperlinks>
    <hyperlink ref="A95" location="'D.1.1.2 - Miniskate'!C2" display="/"/>
    <hyperlink ref="A96" location="'D.1.1.3 - Boulder - lezec...'!C2" display="/"/>
    <hyperlink ref="A97" location="'D.1.1.4 - Ping pong'!C2" display="/"/>
    <hyperlink ref="A98" location="'D.1.1.5 - Vrh koulí-petang'!C2" display="/"/>
    <hyperlink ref="A99" location="'D.1.1.10 - Workout hřiště'!C2" display="/"/>
    <hyperlink ref="A100" location="'SO 01 - Přeložka potoka'!C2" display="/"/>
    <hyperlink ref="A101" location="'SO 02 - Parkoviště'!C2" display="/"/>
    <hyperlink ref="A102" location="'SO 03 - Osvětlení'!C2" display="/"/>
    <hyperlink ref="A103" location="'SO 04 - Pítka'!C2" display="/"/>
    <hyperlink ref="A104" location="'SO 05 - Ostatní stavební ...'!C2" display="/"/>
    <hyperlink ref="A105" location="'SO 06 - Tenisové hřiště'!C2" display="/"/>
    <hyperlink ref="A106" location="'SO 07 - Běžecká dráha a d...'!C2" display="/"/>
    <hyperlink ref="A107" location="'VR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  <c r="AZ2" s="137" t="s">
        <v>130</v>
      </c>
      <c r="BA2" s="137" t="s">
        <v>131</v>
      </c>
      <c r="BB2" s="137" t="s">
        <v>1</v>
      </c>
      <c r="BC2" s="137" t="s">
        <v>699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136</v>
      </c>
      <c r="BA3" s="137" t="s">
        <v>700</v>
      </c>
      <c r="BB3" s="137" t="s">
        <v>1</v>
      </c>
      <c r="BC3" s="137" t="s">
        <v>8</v>
      </c>
      <c r="BD3" s="137" t="s">
        <v>86</v>
      </c>
    </row>
    <row r="4" spans="2:5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  <c r="AZ4" s="137" t="s">
        <v>139</v>
      </c>
      <c r="BA4" s="137" t="s">
        <v>140</v>
      </c>
      <c r="BB4" s="137" t="s">
        <v>1</v>
      </c>
      <c r="BC4" s="137" t="s">
        <v>701</v>
      </c>
      <c r="BD4" s="137" t="s">
        <v>86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(9.9.2022)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702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ROUND((SUM(BE121:BE156)),2)</f>
        <v>0</v>
      </c>
      <c r="G33" s="39"/>
      <c r="H33" s="39"/>
      <c r="I33" s="157">
        <v>0.21</v>
      </c>
      <c r="J33" s="156">
        <f>ROUND(((SUM(BE121:BE156))*I33),2)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ROUND((SUM(BF121:BF156)),2)</f>
        <v>0</v>
      </c>
      <c r="G34" s="39"/>
      <c r="H34" s="39"/>
      <c r="I34" s="157">
        <v>0.15</v>
      </c>
      <c r="J34" s="156">
        <f>ROUND(((SUM(BF121:BF156))*I34),2)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ROUND((SUM(BG121:BG156)),2)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ROUND((SUM(BH121:BH156)),2)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ROUND((SUM(BI121:BI156)),2)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(9.9.2022)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04 - Pítka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J122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J123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512</v>
      </c>
      <c r="E99" s="190"/>
      <c r="F99" s="190"/>
      <c r="G99" s="190"/>
      <c r="H99" s="190"/>
      <c r="I99" s="190"/>
      <c r="J99" s="191">
        <f>J145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513</v>
      </c>
      <c r="E100" s="190"/>
      <c r="F100" s="190"/>
      <c r="G100" s="190"/>
      <c r="H100" s="190"/>
      <c r="I100" s="190"/>
      <c r="J100" s="191">
        <f>J148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155</v>
      </c>
      <c r="E101" s="190"/>
      <c r="F101" s="190"/>
      <c r="G101" s="190"/>
      <c r="H101" s="190"/>
      <c r="I101" s="190"/>
      <c r="J101" s="191">
        <f>J155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158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6" t="str">
        <f>E7</f>
        <v>Vranovice sportoviště (9.9.2022)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142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SO 04 - Pítka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Vranovice</v>
      </c>
      <c r="G115" s="41"/>
      <c r="H115" s="41"/>
      <c r="I115" s="33" t="s">
        <v>22</v>
      </c>
      <c r="J115" s="80" t="str">
        <f>IF(J12="","",J12)</f>
        <v>9. 9. 2022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40.05" customHeight="1">
      <c r="A117" s="39"/>
      <c r="B117" s="40"/>
      <c r="C117" s="33" t="s">
        <v>24</v>
      </c>
      <c r="D117" s="41"/>
      <c r="E117" s="41"/>
      <c r="F117" s="28" t="str">
        <f>E15</f>
        <v>Obec Vranovice, Školní 1, Vranovice 691 25</v>
      </c>
      <c r="G117" s="41"/>
      <c r="H117" s="41"/>
      <c r="I117" s="33" t="s">
        <v>30</v>
      </c>
      <c r="J117" s="37" t="str">
        <f>E21</f>
        <v xml:space="preserve">Projecticon s.r.o., A. Kopeckého 151, Nový Hrádek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33</v>
      </c>
      <c r="J118" s="37" t="str">
        <f>E24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3"/>
      <c r="B120" s="194"/>
      <c r="C120" s="195" t="s">
        <v>159</v>
      </c>
      <c r="D120" s="196" t="s">
        <v>61</v>
      </c>
      <c r="E120" s="196" t="s">
        <v>57</v>
      </c>
      <c r="F120" s="196" t="s">
        <v>58</v>
      </c>
      <c r="G120" s="196" t="s">
        <v>160</v>
      </c>
      <c r="H120" s="196" t="s">
        <v>161</v>
      </c>
      <c r="I120" s="196" t="s">
        <v>162</v>
      </c>
      <c r="J120" s="196" t="s">
        <v>146</v>
      </c>
      <c r="K120" s="197" t="s">
        <v>163</v>
      </c>
      <c r="L120" s="198"/>
      <c r="M120" s="101" t="s">
        <v>1</v>
      </c>
      <c r="N120" s="102" t="s">
        <v>40</v>
      </c>
      <c r="O120" s="102" t="s">
        <v>164</v>
      </c>
      <c r="P120" s="102" t="s">
        <v>165</v>
      </c>
      <c r="Q120" s="102" t="s">
        <v>166</v>
      </c>
      <c r="R120" s="102" t="s">
        <v>167</v>
      </c>
      <c r="S120" s="102" t="s">
        <v>168</v>
      </c>
      <c r="T120" s="103" t="s">
        <v>169</v>
      </c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</row>
    <row r="121" spans="1:63" s="2" customFormat="1" ht="22.8" customHeight="1">
      <c r="A121" s="39"/>
      <c r="B121" s="40"/>
      <c r="C121" s="108" t="s">
        <v>170</v>
      </c>
      <c r="D121" s="41"/>
      <c r="E121" s="41"/>
      <c r="F121" s="41"/>
      <c r="G121" s="41"/>
      <c r="H121" s="41"/>
      <c r="I121" s="41"/>
      <c r="J121" s="199">
        <f>BK121</f>
        <v>0</v>
      </c>
      <c r="K121" s="41"/>
      <c r="L121" s="45"/>
      <c r="M121" s="104"/>
      <c r="N121" s="200"/>
      <c r="O121" s="105"/>
      <c r="P121" s="201">
        <f>P122</f>
        <v>0</v>
      </c>
      <c r="Q121" s="105"/>
      <c r="R121" s="201">
        <f>R122</f>
        <v>22.45068764</v>
      </c>
      <c r="S121" s="105"/>
      <c r="T121" s="202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75</v>
      </c>
      <c r="AU121" s="18" t="s">
        <v>148</v>
      </c>
      <c r="BK121" s="203">
        <f>BK122</f>
        <v>0</v>
      </c>
    </row>
    <row r="122" spans="1:63" s="12" customFormat="1" ht="25.9" customHeight="1">
      <c r="A122" s="12"/>
      <c r="B122" s="204"/>
      <c r="C122" s="205"/>
      <c r="D122" s="206" t="s">
        <v>75</v>
      </c>
      <c r="E122" s="207" t="s">
        <v>171</v>
      </c>
      <c r="F122" s="207" t="s">
        <v>172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P123+P145+P148+P155</f>
        <v>0</v>
      </c>
      <c r="Q122" s="212"/>
      <c r="R122" s="213">
        <f>R123+R145+R148+R155</f>
        <v>22.45068764</v>
      </c>
      <c r="S122" s="212"/>
      <c r="T122" s="214">
        <f>T123+T145+T148+T155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84</v>
      </c>
      <c r="AT122" s="216" t="s">
        <v>75</v>
      </c>
      <c r="AU122" s="216" t="s">
        <v>76</v>
      </c>
      <c r="AY122" s="215" t="s">
        <v>173</v>
      </c>
      <c r="BK122" s="217">
        <f>BK123+BK145+BK148+BK155</f>
        <v>0</v>
      </c>
    </row>
    <row r="123" spans="1:63" s="12" customFormat="1" ht="22.8" customHeight="1">
      <c r="A123" s="12"/>
      <c r="B123" s="204"/>
      <c r="C123" s="205"/>
      <c r="D123" s="206" t="s">
        <v>75</v>
      </c>
      <c r="E123" s="218" t="s">
        <v>84</v>
      </c>
      <c r="F123" s="218" t="s">
        <v>174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SUM(P124:P144)</f>
        <v>0</v>
      </c>
      <c r="Q123" s="212"/>
      <c r="R123" s="213">
        <f>SUM(R124:R144)</f>
        <v>22.44</v>
      </c>
      <c r="S123" s="212"/>
      <c r="T123" s="214">
        <f>SUM(T124:T144)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84</v>
      </c>
      <c r="AT123" s="216" t="s">
        <v>75</v>
      </c>
      <c r="AU123" s="216" t="s">
        <v>84</v>
      </c>
      <c r="AY123" s="215" t="s">
        <v>173</v>
      </c>
      <c r="BK123" s="217">
        <f>SUM(BK124:BK144)</f>
        <v>0</v>
      </c>
    </row>
    <row r="124" spans="1:65" s="2" customFormat="1" ht="33" customHeight="1">
      <c r="A124" s="39"/>
      <c r="B124" s="40"/>
      <c r="C124" s="220" t="s">
        <v>84</v>
      </c>
      <c r="D124" s="220" t="s">
        <v>175</v>
      </c>
      <c r="E124" s="221" t="s">
        <v>186</v>
      </c>
      <c r="F124" s="222" t="s">
        <v>187</v>
      </c>
      <c r="G124" s="223" t="s">
        <v>178</v>
      </c>
      <c r="H124" s="224">
        <v>37.5</v>
      </c>
      <c r="I124" s="225"/>
      <c r="J124" s="226">
        <f>ROUND(I124*H124,2)</f>
        <v>0</v>
      </c>
      <c r="K124" s="222" t="s">
        <v>179</v>
      </c>
      <c r="L124" s="45"/>
      <c r="M124" s="227" t="s">
        <v>1</v>
      </c>
      <c r="N124" s="228" t="s">
        <v>41</v>
      </c>
      <c r="O124" s="92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1" t="s">
        <v>180</v>
      </c>
      <c r="AT124" s="231" t="s">
        <v>175</v>
      </c>
      <c r="AU124" s="231" t="s">
        <v>86</v>
      </c>
      <c r="AY124" s="18" t="s">
        <v>173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84</v>
      </c>
      <c r="BK124" s="232">
        <f>ROUND(I124*H124,2)</f>
        <v>0</v>
      </c>
      <c r="BL124" s="18" t="s">
        <v>180</v>
      </c>
      <c r="BM124" s="231" t="s">
        <v>703</v>
      </c>
    </row>
    <row r="125" spans="1:51" s="13" customFormat="1" ht="12">
      <c r="A125" s="13"/>
      <c r="B125" s="233"/>
      <c r="C125" s="234"/>
      <c r="D125" s="235" t="s">
        <v>182</v>
      </c>
      <c r="E125" s="236" t="s">
        <v>1</v>
      </c>
      <c r="F125" s="237" t="s">
        <v>704</v>
      </c>
      <c r="G125" s="234"/>
      <c r="H125" s="238">
        <v>37.5</v>
      </c>
      <c r="I125" s="239"/>
      <c r="J125" s="234"/>
      <c r="K125" s="234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182</v>
      </c>
      <c r="AU125" s="244" t="s">
        <v>86</v>
      </c>
      <c r="AV125" s="13" t="s">
        <v>86</v>
      </c>
      <c r="AW125" s="13" t="s">
        <v>32</v>
      </c>
      <c r="AX125" s="13" t="s">
        <v>76</v>
      </c>
      <c r="AY125" s="244" t="s">
        <v>173</v>
      </c>
    </row>
    <row r="126" spans="1:51" s="14" customFormat="1" ht="12">
      <c r="A126" s="14"/>
      <c r="B126" s="245"/>
      <c r="C126" s="246"/>
      <c r="D126" s="235" t="s">
        <v>182</v>
      </c>
      <c r="E126" s="247" t="s">
        <v>130</v>
      </c>
      <c r="F126" s="248" t="s">
        <v>185</v>
      </c>
      <c r="G126" s="246"/>
      <c r="H126" s="249">
        <v>37.5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5" t="s">
        <v>182</v>
      </c>
      <c r="AU126" s="255" t="s">
        <v>86</v>
      </c>
      <c r="AV126" s="14" t="s">
        <v>180</v>
      </c>
      <c r="AW126" s="14" t="s">
        <v>32</v>
      </c>
      <c r="AX126" s="14" t="s">
        <v>84</v>
      </c>
      <c r="AY126" s="255" t="s">
        <v>173</v>
      </c>
    </row>
    <row r="127" spans="1:65" s="2" customFormat="1" ht="24.15" customHeight="1">
      <c r="A127" s="39"/>
      <c r="B127" s="40"/>
      <c r="C127" s="220" t="s">
        <v>86</v>
      </c>
      <c r="D127" s="220" t="s">
        <v>175</v>
      </c>
      <c r="E127" s="221" t="s">
        <v>191</v>
      </c>
      <c r="F127" s="222" t="s">
        <v>192</v>
      </c>
      <c r="G127" s="223" t="s">
        <v>178</v>
      </c>
      <c r="H127" s="224">
        <v>22.5</v>
      </c>
      <c r="I127" s="225"/>
      <c r="J127" s="226">
        <f>ROUND(I127*H127,2)</f>
        <v>0</v>
      </c>
      <c r="K127" s="222" t="s">
        <v>179</v>
      </c>
      <c r="L127" s="45"/>
      <c r="M127" s="227" t="s">
        <v>1</v>
      </c>
      <c r="N127" s="228" t="s">
        <v>41</v>
      </c>
      <c r="O127" s="92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1" t="s">
        <v>180</v>
      </c>
      <c r="AT127" s="231" t="s">
        <v>175</v>
      </c>
      <c r="AU127" s="231" t="s">
        <v>86</v>
      </c>
      <c r="AY127" s="18" t="s">
        <v>173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84</v>
      </c>
      <c r="BK127" s="232">
        <f>ROUND(I127*H127,2)</f>
        <v>0</v>
      </c>
      <c r="BL127" s="18" t="s">
        <v>180</v>
      </c>
      <c r="BM127" s="231" t="s">
        <v>705</v>
      </c>
    </row>
    <row r="128" spans="1:51" s="13" customFormat="1" ht="12">
      <c r="A128" s="13"/>
      <c r="B128" s="233"/>
      <c r="C128" s="234"/>
      <c r="D128" s="235" t="s">
        <v>182</v>
      </c>
      <c r="E128" s="236" t="s">
        <v>1</v>
      </c>
      <c r="F128" s="237" t="s">
        <v>706</v>
      </c>
      <c r="G128" s="234"/>
      <c r="H128" s="238">
        <v>22.5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182</v>
      </c>
      <c r="AU128" s="244" t="s">
        <v>86</v>
      </c>
      <c r="AV128" s="13" t="s">
        <v>86</v>
      </c>
      <c r="AW128" s="13" t="s">
        <v>32</v>
      </c>
      <c r="AX128" s="13" t="s">
        <v>84</v>
      </c>
      <c r="AY128" s="244" t="s">
        <v>173</v>
      </c>
    </row>
    <row r="129" spans="1:65" s="2" customFormat="1" ht="37.8" customHeight="1">
      <c r="A129" s="39"/>
      <c r="B129" s="40"/>
      <c r="C129" s="220" t="s">
        <v>190</v>
      </c>
      <c r="D129" s="220" t="s">
        <v>175</v>
      </c>
      <c r="E129" s="221" t="s">
        <v>195</v>
      </c>
      <c r="F129" s="222" t="s">
        <v>196</v>
      </c>
      <c r="G129" s="223" t="s">
        <v>178</v>
      </c>
      <c r="H129" s="224">
        <v>15</v>
      </c>
      <c r="I129" s="225"/>
      <c r="J129" s="226">
        <f>ROUND(I129*H129,2)</f>
        <v>0</v>
      </c>
      <c r="K129" s="222" t="s">
        <v>179</v>
      </c>
      <c r="L129" s="45"/>
      <c r="M129" s="227" t="s">
        <v>1</v>
      </c>
      <c r="N129" s="228" t="s">
        <v>41</v>
      </c>
      <c r="O129" s="92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1" t="s">
        <v>180</v>
      </c>
      <c r="AT129" s="231" t="s">
        <v>175</v>
      </c>
      <c r="AU129" s="231" t="s">
        <v>86</v>
      </c>
      <c r="AY129" s="18" t="s">
        <v>173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84</v>
      </c>
      <c r="BK129" s="232">
        <f>ROUND(I129*H129,2)</f>
        <v>0</v>
      </c>
      <c r="BL129" s="18" t="s">
        <v>180</v>
      </c>
      <c r="BM129" s="231" t="s">
        <v>707</v>
      </c>
    </row>
    <row r="130" spans="1:51" s="13" customFormat="1" ht="12">
      <c r="A130" s="13"/>
      <c r="B130" s="233"/>
      <c r="C130" s="234"/>
      <c r="D130" s="235" t="s">
        <v>182</v>
      </c>
      <c r="E130" s="236" t="s">
        <v>1</v>
      </c>
      <c r="F130" s="237" t="s">
        <v>708</v>
      </c>
      <c r="G130" s="234"/>
      <c r="H130" s="238">
        <v>15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182</v>
      </c>
      <c r="AU130" s="244" t="s">
        <v>86</v>
      </c>
      <c r="AV130" s="13" t="s">
        <v>86</v>
      </c>
      <c r="AW130" s="13" t="s">
        <v>32</v>
      </c>
      <c r="AX130" s="13" t="s">
        <v>76</v>
      </c>
      <c r="AY130" s="244" t="s">
        <v>173</v>
      </c>
    </row>
    <row r="131" spans="1:51" s="14" customFormat="1" ht="12">
      <c r="A131" s="14"/>
      <c r="B131" s="245"/>
      <c r="C131" s="246"/>
      <c r="D131" s="235" t="s">
        <v>182</v>
      </c>
      <c r="E131" s="247" t="s">
        <v>136</v>
      </c>
      <c r="F131" s="248" t="s">
        <v>185</v>
      </c>
      <c r="G131" s="246"/>
      <c r="H131" s="249">
        <v>15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182</v>
      </c>
      <c r="AU131" s="255" t="s">
        <v>86</v>
      </c>
      <c r="AV131" s="14" t="s">
        <v>180</v>
      </c>
      <c r="AW131" s="14" t="s">
        <v>32</v>
      </c>
      <c r="AX131" s="14" t="s">
        <v>84</v>
      </c>
      <c r="AY131" s="255" t="s">
        <v>173</v>
      </c>
    </row>
    <row r="132" spans="1:65" s="2" customFormat="1" ht="24.15" customHeight="1">
      <c r="A132" s="39"/>
      <c r="B132" s="40"/>
      <c r="C132" s="220" t="s">
        <v>180</v>
      </c>
      <c r="D132" s="220" t="s">
        <v>175</v>
      </c>
      <c r="E132" s="221" t="s">
        <v>201</v>
      </c>
      <c r="F132" s="222" t="s">
        <v>202</v>
      </c>
      <c r="G132" s="223" t="s">
        <v>178</v>
      </c>
      <c r="H132" s="224">
        <v>15</v>
      </c>
      <c r="I132" s="225"/>
      <c r="J132" s="226">
        <f>ROUND(I132*H132,2)</f>
        <v>0</v>
      </c>
      <c r="K132" s="222" t="s">
        <v>179</v>
      </c>
      <c r="L132" s="45"/>
      <c r="M132" s="227" t="s">
        <v>1</v>
      </c>
      <c r="N132" s="228" t="s">
        <v>41</v>
      </c>
      <c r="O132" s="92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180</v>
      </c>
      <c r="AT132" s="231" t="s">
        <v>175</v>
      </c>
      <c r="AU132" s="231" t="s">
        <v>86</v>
      </c>
      <c r="AY132" s="18" t="s">
        <v>173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180</v>
      </c>
      <c r="BM132" s="231" t="s">
        <v>709</v>
      </c>
    </row>
    <row r="133" spans="1:51" s="13" customFormat="1" ht="12">
      <c r="A133" s="13"/>
      <c r="B133" s="233"/>
      <c r="C133" s="234"/>
      <c r="D133" s="235" t="s">
        <v>182</v>
      </c>
      <c r="E133" s="236" t="s">
        <v>1</v>
      </c>
      <c r="F133" s="237" t="s">
        <v>136</v>
      </c>
      <c r="G133" s="234"/>
      <c r="H133" s="238">
        <v>15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182</v>
      </c>
      <c r="AU133" s="244" t="s">
        <v>86</v>
      </c>
      <c r="AV133" s="13" t="s">
        <v>86</v>
      </c>
      <c r="AW133" s="13" t="s">
        <v>32</v>
      </c>
      <c r="AX133" s="13" t="s">
        <v>84</v>
      </c>
      <c r="AY133" s="244" t="s">
        <v>173</v>
      </c>
    </row>
    <row r="134" spans="1:65" s="2" customFormat="1" ht="16.5" customHeight="1">
      <c r="A134" s="39"/>
      <c r="B134" s="40"/>
      <c r="C134" s="220" t="s">
        <v>200</v>
      </c>
      <c r="D134" s="220" t="s">
        <v>175</v>
      </c>
      <c r="E134" s="221" t="s">
        <v>212</v>
      </c>
      <c r="F134" s="222" t="s">
        <v>213</v>
      </c>
      <c r="G134" s="223" t="s">
        <v>178</v>
      </c>
      <c r="H134" s="224">
        <v>15</v>
      </c>
      <c r="I134" s="225"/>
      <c r="J134" s="226">
        <f>ROUND(I134*H134,2)</f>
        <v>0</v>
      </c>
      <c r="K134" s="222" t="s">
        <v>179</v>
      </c>
      <c r="L134" s="45"/>
      <c r="M134" s="227" t="s">
        <v>1</v>
      </c>
      <c r="N134" s="228" t="s">
        <v>41</v>
      </c>
      <c r="O134" s="92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1" t="s">
        <v>180</v>
      </c>
      <c r="AT134" s="231" t="s">
        <v>175</v>
      </c>
      <c r="AU134" s="231" t="s">
        <v>86</v>
      </c>
      <c r="AY134" s="18" t="s">
        <v>173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84</v>
      </c>
      <c r="BK134" s="232">
        <f>ROUND(I134*H134,2)</f>
        <v>0</v>
      </c>
      <c r="BL134" s="18" t="s">
        <v>180</v>
      </c>
      <c r="BM134" s="231" t="s">
        <v>710</v>
      </c>
    </row>
    <row r="135" spans="1:51" s="13" customFormat="1" ht="12">
      <c r="A135" s="13"/>
      <c r="B135" s="233"/>
      <c r="C135" s="234"/>
      <c r="D135" s="235" t="s">
        <v>182</v>
      </c>
      <c r="E135" s="236" t="s">
        <v>1</v>
      </c>
      <c r="F135" s="237" t="s">
        <v>711</v>
      </c>
      <c r="G135" s="234"/>
      <c r="H135" s="238">
        <v>15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182</v>
      </c>
      <c r="AU135" s="244" t="s">
        <v>86</v>
      </c>
      <c r="AV135" s="13" t="s">
        <v>86</v>
      </c>
      <c r="AW135" s="13" t="s">
        <v>32</v>
      </c>
      <c r="AX135" s="13" t="s">
        <v>84</v>
      </c>
      <c r="AY135" s="244" t="s">
        <v>173</v>
      </c>
    </row>
    <row r="136" spans="1:65" s="2" customFormat="1" ht="24.15" customHeight="1">
      <c r="A136" s="39"/>
      <c r="B136" s="40"/>
      <c r="C136" s="220" t="s">
        <v>205</v>
      </c>
      <c r="D136" s="220" t="s">
        <v>175</v>
      </c>
      <c r="E136" s="221" t="s">
        <v>217</v>
      </c>
      <c r="F136" s="222" t="s">
        <v>218</v>
      </c>
      <c r="G136" s="223" t="s">
        <v>178</v>
      </c>
      <c r="H136" s="224">
        <v>22.5</v>
      </c>
      <c r="I136" s="225"/>
      <c r="J136" s="226">
        <f>ROUND(I136*H136,2)</f>
        <v>0</v>
      </c>
      <c r="K136" s="222" t="s">
        <v>179</v>
      </c>
      <c r="L136" s="45"/>
      <c r="M136" s="227" t="s">
        <v>1</v>
      </c>
      <c r="N136" s="228" t="s">
        <v>41</v>
      </c>
      <c r="O136" s="92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1" t="s">
        <v>180</v>
      </c>
      <c r="AT136" s="231" t="s">
        <v>175</v>
      </c>
      <c r="AU136" s="231" t="s">
        <v>86</v>
      </c>
      <c r="AY136" s="18" t="s">
        <v>173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84</v>
      </c>
      <c r="BK136" s="232">
        <f>ROUND(I136*H136,2)</f>
        <v>0</v>
      </c>
      <c r="BL136" s="18" t="s">
        <v>180</v>
      </c>
      <c r="BM136" s="231" t="s">
        <v>712</v>
      </c>
    </row>
    <row r="137" spans="1:51" s="13" customFormat="1" ht="12">
      <c r="A137" s="13"/>
      <c r="B137" s="233"/>
      <c r="C137" s="234"/>
      <c r="D137" s="235" t="s">
        <v>182</v>
      </c>
      <c r="E137" s="236" t="s">
        <v>1</v>
      </c>
      <c r="F137" s="237" t="s">
        <v>713</v>
      </c>
      <c r="G137" s="234"/>
      <c r="H137" s="238">
        <v>22.5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182</v>
      </c>
      <c r="AU137" s="244" t="s">
        <v>86</v>
      </c>
      <c r="AV137" s="13" t="s">
        <v>86</v>
      </c>
      <c r="AW137" s="13" t="s">
        <v>32</v>
      </c>
      <c r="AX137" s="13" t="s">
        <v>76</v>
      </c>
      <c r="AY137" s="244" t="s">
        <v>173</v>
      </c>
    </row>
    <row r="138" spans="1:51" s="14" customFormat="1" ht="12">
      <c r="A138" s="14"/>
      <c r="B138" s="245"/>
      <c r="C138" s="246"/>
      <c r="D138" s="235" t="s">
        <v>182</v>
      </c>
      <c r="E138" s="247" t="s">
        <v>139</v>
      </c>
      <c r="F138" s="248" t="s">
        <v>185</v>
      </c>
      <c r="G138" s="246"/>
      <c r="H138" s="249">
        <v>22.5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182</v>
      </c>
      <c r="AU138" s="255" t="s">
        <v>86</v>
      </c>
      <c r="AV138" s="14" t="s">
        <v>180</v>
      </c>
      <c r="AW138" s="14" t="s">
        <v>32</v>
      </c>
      <c r="AX138" s="14" t="s">
        <v>84</v>
      </c>
      <c r="AY138" s="255" t="s">
        <v>173</v>
      </c>
    </row>
    <row r="139" spans="1:65" s="2" customFormat="1" ht="24.15" customHeight="1">
      <c r="A139" s="39"/>
      <c r="B139" s="40"/>
      <c r="C139" s="220" t="s">
        <v>211</v>
      </c>
      <c r="D139" s="220" t="s">
        <v>175</v>
      </c>
      <c r="E139" s="221" t="s">
        <v>531</v>
      </c>
      <c r="F139" s="222" t="s">
        <v>532</v>
      </c>
      <c r="G139" s="223" t="s">
        <v>178</v>
      </c>
      <c r="H139" s="224">
        <v>11.22</v>
      </c>
      <c r="I139" s="225"/>
      <c r="J139" s="226">
        <f>ROUND(I139*H139,2)</f>
        <v>0</v>
      </c>
      <c r="K139" s="222" t="s">
        <v>179</v>
      </c>
      <c r="L139" s="45"/>
      <c r="M139" s="227" t="s">
        <v>1</v>
      </c>
      <c r="N139" s="228" t="s">
        <v>41</v>
      </c>
      <c r="O139" s="92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180</v>
      </c>
      <c r="AT139" s="231" t="s">
        <v>175</v>
      </c>
      <c r="AU139" s="231" t="s">
        <v>86</v>
      </c>
      <c r="AY139" s="18" t="s">
        <v>173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84</v>
      </c>
      <c r="BK139" s="232">
        <f>ROUND(I139*H139,2)</f>
        <v>0</v>
      </c>
      <c r="BL139" s="18" t="s">
        <v>180</v>
      </c>
      <c r="BM139" s="231" t="s">
        <v>714</v>
      </c>
    </row>
    <row r="140" spans="1:51" s="13" customFormat="1" ht="12">
      <c r="A140" s="13"/>
      <c r="B140" s="233"/>
      <c r="C140" s="234"/>
      <c r="D140" s="235" t="s">
        <v>182</v>
      </c>
      <c r="E140" s="236" t="s">
        <v>1</v>
      </c>
      <c r="F140" s="237" t="s">
        <v>715</v>
      </c>
      <c r="G140" s="234"/>
      <c r="H140" s="238">
        <v>11.25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182</v>
      </c>
      <c r="AU140" s="244" t="s">
        <v>86</v>
      </c>
      <c r="AV140" s="13" t="s">
        <v>86</v>
      </c>
      <c r="AW140" s="13" t="s">
        <v>32</v>
      </c>
      <c r="AX140" s="13" t="s">
        <v>76</v>
      </c>
      <c r="AY140" s="244" t="s">
        <v>173</v>
      </c>
    </row>
    <row r="141" spans="1:51" s="13" customFormat="1" ht="12">
      <c r="A141" s="13"/>
      <c r="B141" s="233"/>
      <c r="C141" s="234"/>
      <c r="D141" s="235" t="s">
        <v>182</v>
      </c>
      <c r="E141" s="236" t="s">
        <v>1</v>
      </c>
      <c r="F141" s="237" t="s">
        <v>716</v>
      </c>
      <c r="G141" s="234"/>
      <c r="H141" s="238">
        <v>-0.03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182</v>
      </c>
      <c r="AU141" s="244" t="s">
        <v>86</v>
      </c>
      <c r="AV141" s="13" t="s">
        <v>86</v>
      </c>
      <c r="AW141" s="13" t="s">
        <v>32</v>
      </c>
      <c r="AX141" s="13" t="s">
        <v>76</v>
      </c>
      <c r="AY141" s="244" t="s">
        <v>173</v>
      </c>
    </row>
    <row r="142" spans="1:51" s="14" customFormat="1" ht="12">
      <c r="A142" s="14"/>
      <c r="B142" s="245"/>
      <c r="C142" s="246"/>
      <c r="D142" s="235" t="s">
        <v>182</v>
      </c>
      <c r="E142" s="247" t="s">
        <v>1</v>
      </c>
      <c r="F142" s="248" t="s">
        <v>185</v>
      </c>
      <c r="G142" s="246"/>
      <c r="H142" s="249">
        <v>11.22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182</v>
      </c>
      <c r="AU142" s="255" t="s">
        <v>86</v>
      </c>
      <c r="AV142" s="14" t="s">
        <v>180</v>
      </c>
      <c r="AW142" s="14" t="s">
        <v>32</v>
      </c>
      <c r="AX142" s="14" t="s">
        <v>84</v>
      </c>
      <c r="AY142" s="255" t="s">
        <v>173</v>
      </c>
    </row>
    <row r="143" spans="1:65" s="2" customFormat="1" ht="16.5" customHeight="1">
      <c r="A143" s="39"/>
      <c r="B143" s="40"/>
      <c r="C143" s="256" t="s">
        <v>216</v>
      </c>
      <c r="D143" s="256" t="s">
        <v>279</v>
      </c>
      <c r="E143" s="257" t="s">
        <v>536</v>
      </c>
      <c r="F143" s="258" t="s">
        <v>537</v>
      </c>
      <c r="G143" s="259" t="s">
        <v>246</v>
      </c>
      <c r="H143" s="260">
        <v>22.44</v>
      </c>
      <c r="I143" s="261"/>
      <c r="J143" s="262">
        <f>ROUND(I143*H143,2)</f>
        <v>0</v>
      </c>
      <c r="K143" s="258" t="s">
        <v>179</v>
      </c>
      <c r="L143" s="263"/>
      <c r="M143" s="264" t="s">
        <v>1</v>
      </c>
      <c r="N143" s="265" t="s">
        <v>41</v>
      </c>
      <c r="O143" s="92"/>
      <c r="P143" s="229">
        <f>O143*H143</f>
        <v>0</v>
      </c>
      <c r="Q143" s="229">
        <v>1</v>
      </c>
      <c r="R143" s="229">
        <f>Q143*H143</f>
        <v>22.44</v>
      </c>
      <c r="S143" s="229">
        <v>0</v>
      </c>
      <c r="T143" s="23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1" t="s">
        <v>216</v>
      </c>
      <c r="AT143" s="231" t="s">
        <v>279</v>
      </c>
      <c r="AU143" s="231" t="s">
        <v>86</v>
      </c>
      <c r="AY143" s="18" t="s">
        <v>173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8" t="s">
        <v>84</v>
      </c>
      <c r="BK143" s="232">
        <f>ROUND(I143*H143,2)</f>
        <v>0</v>
      </c>
      <c r="BL143" s="18" t="s">
        <v>180</v>
      </c>
      <c r="BM143" s="231" t="s">
        <v>717</v>
      </c>
    </row>
    <row r="144" spans="1:51" s="13" customFormat="1" ht="12">
      <c r="A144" s="13"/>
      <c r="B144" s="233"/>
      <c r="C144" s="234"/>
      <c r="D144" s="235" t="s">
        <v>182</v>
      </c>
      <c r="E144" s="234"/>
      <c r="F144" s="237" t="s">
        <v>718</v>
      </c>
      <c r="G144" s="234"/>
      <c r="H144" s="238">
        <v>22.44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182</v>
      </c>
      <c r="AU144" s="244" t="s">
        <v>86</v>
      </c>
      <c r="AV144" s="13" t="s">
        <v>86</v>
      </c>
      <c r="AW144" s="13" t="s">
        <v>4</v>
      </c>
      <c r="AX144" s="13" t="s">
        <v>84</v>
      </c>
      <c r="AY144" s="244" t="s">
        <v>173</v>
      </c>
    </row>
    <row r="145" spans="1:63" s="12" customFormat="1" ht="22.8" customHeight="1">
      <c r="A145" s="12"/>
      <c r="B145" s="204"/>
      <c r="C145" s="205"/>
      <c r="D145" s="206" t="s">
        <v>75</v>
      </c>
      <c r="E145" s="218" t="s">
        <v>180</v>
      </c>
      <c r="F145" s="218" t="s">
        <v>557</v>
      </c>
      <c r="G145" s="205"/>
      <c r="H145" s="205"/>
      <c r="I145" s="208"/>
      <c r="J145" s="219">
        <f>BK145</f>
        <v>0</v>
      </c>
      <c r="K145" s="205"/>
      <c r="L145" s="210"/>
      <c r="M145" s="211"/>
      <c r="N145" s="212"/>
      <c r="O145" s="212"/>
      <c r="P145" s="213">
        <f>SUM(P146:P147)</f>
        <v>0</v>
      </c>
      <c r="Q145" s="212"/>
      <c r="R145" s="213">
        <f>SUM(R146:R147)</f>
        <v>0</v>
      </c>
      <c r="S145" s="212"/>
      <c r="T145" s="214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5" t="s">
        <v>84</v>
      </c>
      <c r="AT145" s="216" t="s">
        <v>75</v>
      </c>
      <c r="AU145" s="216" t="s">
        <v>84</v>
      </c>
      <c r="AY145" s="215" t="s">
        <v>173</v>
      </c>
      <c r="BK145" s="217">
        <f>SUM(BK146:BK147)</f>
        <v>0</v>
      </c>
    </row>
    <row r="146" spans="1:65" s="2" customFormat="1" ht="24.15" customHeight="1">
      <c r="A146" s="39"/>
      <c r="B146" s="40"/>
      <c r="C146" s="220" t="s">
        <v>222</v>
      </c>
      <c r="D146" s="220" t="s">
        <v>175</v>
      </c>
      <c r="E146" s="221" t="s">
        <v>558</v>
      </c>
      <c r="F146" s="222" t="s">
        <v>559</v>
      </c>
      <c r="G146" s="223" t="s">
        <v>178</v>
      </c>
      <c r="H146" s="224">
        <v>3.75</v>
      </c>
      <c r="I146" s="225"/>
      <c r="J146" s="226">
        <f>ROUND(I146*H146,2)</f>
        <v>0</v>
      </c>
      <c r="K146" s="222" t="s">
        <v>179</v>
      </c>
      <c r="L146" s="45"/>
      <c r="M146" s="227" t="s">
        <v>1</v>
      </c>
      <c r="N146" s="228" t="s">
        <v>41</v>
      </c>
      <c r="O146" s="92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1" t="s">
        <v>180</v>
      </c>
      <c r="AT146" s="231" t="s">
        <v>175</v>
      </c>
      <c r="AU146" s="231" t="s">
        <v>86</v>
      </c>
      <c r="AY146" s="18" t="s">
        <v>173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8" t="s">
        <v>84</v>
      </c>
      <c r="BK146" s="232">
        <f>ROUND(I146*H146,2)</f>
        <v>0</v>
      </c>
      <c r="BL146" s="18" t="s">
        <v>180</v>
      </c>
      <c r="BM146" s="231" t="s">
        <v>719</v>
      </c>
    </row>
    <row r="147" spans="1:51" s="13" customFormat="1" ht="12">
      <c r="A147" s="13"/>
      <c r="B147" s="233"/>
      <c r="C147" s="234"/>
      <c r="D147" s="235" t="s">
        <v>182</v>
      </c>
      <c r="E147" s="236" t="s">
        <v>1</v>
      </c>
      <c r="F147" s="237" t="s">
        <v>720</v>
      </c>
      <c r="G147" s="234"/>
      <c r="H147" s="238">
        <v>3.75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182</v>
      </c>
      <c r="AU147" s="244" t="s">
        <v>86</v>
      </c>
      <c r="AV147" s="13" t="s">
        <v>86</v>
      </c>
      <c r="AW147" s="13" t="s">
        <v>32</v>
      </c>
      <c r="AX147" s="13" t="s">
        <v>84</v>
      </c>
      <c r="AY147" s="244" t="s">
        <v>173</v>
      </c>
    </row>
    <row r="148" spans="1:63" s="12" customFormat="1" ht="22.8" customHeight="1">
      <c r="A148" s="12"/>
      <c r="B148" s="204"/>
      <c r="C148" s="205"/>
      <c r="D148" s="206" t="s">
        <v>75</v>
      </c>
      <c r="E148" s="218" t="s">
        <v>216</v>
      </c>
      <c r="F148" s="218" t="s">
        <v>562</v>
      </c>
      <c r="G148" s="205"/>
      <c r="H148" s="205"/>
      <c r="I148" s="208"/>
      <c r="J148" s="219">
        <f>BK148</f>
        <v>0</v>
      </c>
      <c r="K148" s="205"/>
      <c r="L148" s="210"/>
      <c r="M148" s="211"/>
      <c r="N148" s="212"/>
      <c r="O148" s="212"/>
      <c r="P148" s="213">
        <f>SUM(P149:P154)</f>
        <v>0</v>
      </c>
      <c r="Q148" s="212"/>
      <c r="R148" s="213">
        <f>SUM(R149:R154)</f>
        <v>0.01068764</v>
      </c>
      <c r="S148" s="212"/>
      <c r="T148" s="214">
        <f>SUM(T149:T154)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5" t="s">
        <v>84</v>
      </c>
      <c r="AT148" s="216" t="s">
        <v>75</v>
      </c>
      <c r="AU148" s="216" t="s">
        <v>84</v>
      </c>
      <c r="AY148" s="215" t="s">
        <v>173</v>
      </c>
      <c r="BK148" s="217">
        <f>SUM(BK149:BK154)</f>
        <v>0</v>
      </c>
    </row>
    <row r="149" spans="1:65" s="2" customFormat="1" ht="37.8" customHeight="1">
      <c r="A149" s="39"/>
      <c r="B149" s="40"/>
      <c r="C149" s="220" t="s">
        <v>227</v>
      </c>
      <c r="D149" s="220" t="s">
        <v>175</v>
      </c>
      <c r="E149" s="221" t="s">
        <v>721</v>
      </c>
      <c r="F149" s="222" t="s">
        <v>722</v>
      </c>
      <c r="G149" s="223" t="s">
        <v>361</v>
      </c>
      <c r="H149" s="224">
        <v>1</v>
      </c>
      <c r="I149" s="225"/>
      <c r="J149" s="226">
        <f>ROUND(I149*H149,2)</f>
        <v>0</v>
      </c>
      <c r="K149" s="222" t="s">
        <v>1</v>
      </c>
      <c r="L149" s="45"/>
      <c r="M149" s="227" t="s">
        <v>1</v>
      </c>
      <c r="N149" s="228" t="s">
        <v>41</v>
      </c>
      <c r="O149" s="92"/>
      <c r="P149" s="229">
        <f>O149*H149</f>
        <v>0</v>
      </c>
      <c r="Q149" s="229">
        <v>1E-05</v>
      </c>
      <c r="R149" s="229">
        <f>Q149*H149</f>
        <v>1E-05</v>
      </c>
      <c r="S149" s="229">
        <v>0</v>
      </c>
      <c r="T149" s="23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1" t="s">
        <v>180</v>
      </c>
      <c r="AT149" s="231" t="s">
        <v>175</v>
      </c>
      <c r="AU149" s="231" t="s">
        <v>86</v>
      </c>
      <c r="AY149" s="18" t="s">
        <v>173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84</v>
      </c>
      <c r="BK149" s="232">
        <f>ROUND(I149*H149,2)</f>
        <v>0</v>
      </c>
      <c r="BL149" s="18" t="s">
        <v>180</v>
      </c>
      <c r="BM149" s="231" t="s">
        <v>723</v>
      </c>
    </row>
    <row r="150" spans="1:65" s="2" customFormat="1" ht="37.8" customHeight="1">
      <c r="A150" s="39"/>
      <c r="B150" s="40"/>
      <c r="C150" s="220" t="s">
        <v>232</v>
      </c>
      <c r="D150" s="220" t="s">
        <v>175</v>
      </c>
      <c r="E150" s="221" t="s">
        <v>724</v>
      </c>
      <c r="F150" s="222" t="s">
        <v>725</v>
      </c>
      <c r="G150" s="223" t="s">
        <v>361</v>
      </c>
      <c r="H150" s="224">
        <v>1</v>
      </c>
      <c r="I150" s="225"/>
      <c r="J150" s="226">
        <f>ROUND(I150*H150,2)</f>
        <v>0</v>
      </c>
      <c r="K150" s="222" t="s">
        <v>1</v>
      </c>
      <c r="L150" s="45"/>
      <c r="M150" s="227" t="s">
        <v>1</v>
      </c>
      <c r="N150" s="228" t="s">
        <v>41</v>
      </c>
      <c r="O150" s="92"/>
      <c r="P150" s="229">
        <f>O150*H150</f>
        <v>0</v>
      </c>
      <c r="Q150" s="229">
        <v>1E-05</v>
      </c>
      <c r="R150" s="229">
        <f>Q150*H150</f>
        <v>1E-05</v>
      </c>
      <c r="S150" s="229">
        <v>0</v>
      </c>
      <c r="T150" s="23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1" t="s">
        <v>180</v>
      </c>
      <c r="AT150" s="231" t="s">
        <v>175</v>
      </c>
      <c r="AU150" s="231" t="s">
        <v>86</v>
      </c>
      <c r="AY150" s="18" t="s">
        <v>173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8" t="s">
        <v>84</v>
      </c>
      <c r="BK150" s="232">
        <f>ROUND(I150*H150,2)</f>
        <v>0</v>
      </c>
      <c r="BL150" s="18" t="s">
        <v>180</v>
      </c>
      <c r="BM150" s="231" t="s">
        <v>726</v>
      </c>
    </row>
    <row r="151" spans="1:65" s="2" customFormat="1" ht="21.75" customHeight="1">
      <c r="A151" s="39"/>
      <c r="B151" s="40"/>
      <c r="C151" s="220" t="s">
        <v>237</v>
      </c>
      <c r="D151" s="220" t="s">
        <v>175</v>
      </c>
      <c r="E151" s="221" t="s">
        <v>727</v>
      </c>
      <c r="F151" s="222" t="s">
        <v>728</v>
      </c>
      <c r="G151" s="223" t="s">
        <v>361</v>
      </c>
      <c r="H151" s="224">
        <v>1</v>
      </c>
      <c r="I151" s="225"/>
      <c r="J151" s="226">
        <f>ROUND(I151*H151,2)</f>
        <v>0</v>
      </c>
      <c r="K151" s="222" t="s">
        <v>1</v>
      </c>
      <c r="L151" s="45"/>
      <c r="M151" s="227" t="s">
        <v>1</v>
      </c>
      <c r="N151" s="228" t="s">
        <v>41</v>
      </c>
      <c r="O151" s="92"/>
      <c r="P151" s="229">
        <f>O151*H151</f>
        <v>0</v>
      </c>
      <c r="Q151" s="229">
        <v>1E-05</v>
      </c>
      <c r="R151" s="229">
        <f>Q151*H151</f>
        <v>1E-05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180</v>
      </c>
      <c r="AT151" s="231" t="s">
        <v>175</v>
      </c>
      <c r="AU151" s="231" t="s">
        <v>86</v>
      </c>
      <c r="AY151" s="18" t="s">
        <v>173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84</v>
      </c>
      <c r="BK151" s="232">
        <f>ROUND(I151*H151,2)</f>
        <v>0</v>
      </c>
      <c r="BL151" s="18" t="s">
        <v>180</v>
      </c>
      <c r="BM151" s="231" t="s">
        <v>729</v>
      </c>
    </row>
    <row r="152" spans="1:65" s="2" customFormat="1" ht="24.15" customHeight="1">
      <c r="A152" s="39"/>
      <c r="B152" s="40"/>
      <c r="C152" s="220" t="s">
        <v>243</v>
      </c>
      <c r="D152" s="220" t="s">
        <v>175</v>
      </c>
      <c r="E152" s="221" t="s">
        <v>730</v>
      </c>
      <c r="F152" s="222" t="s">
        <v>731</v>
      </c>
      <c r="G152" s="223" t="s">
        <v>288</v>
      </c>
      <c r="H152" s="224">
        <v>37.5</v>
      </c>
      <c r="I152" s="225"/>
      <c r="J152" s="226">
        <f>ROUND(I152*H152,2)</f>
        <v>0</v>
      </c>
      <c r="K152" s="222" t="s">
        <v>179</v>
      </c>
      <c r="L152" s="45"/>
      <c r="M152" s="227" t="s">
        <v>1</v>
      </c>
      <c r="N152" s="228" t="s">
        <v>41</v>
      </c>
      <c r="O152" s="92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1" t="s">
        <v>180</v>
      </c>
      <c r="AT152" s="231" t="s">
        <v>175</v>
      </c>
      <c r="AU152" s="231" t="s">
        <v>86</v>
      </c>
      <c r="AY152" s="18" t="s">
        <v>173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84</v>
      </c>
      <c r="BK152" s="232">
        <f>ROUND(I152*H152,2)</f>
        <v>0</v>
      </c>
      <c r="BL152" s="18" t="s">
        <v>180</v>
      </c>
      <c r="BM152" s="231" t="s">
        <v>732</v>
      </c>
    </row>
    <row r="153" spans="1:65" s="2" customFormat="1" ht="24.15" customHeight="1">
      <c r="A153" s="39"/>
      <c r="B153" s="40"/>
      <c r="C153" s="256" t="s">
        <v>250</v>
      </c>
      <c r="D153" s="256" t="s">
        <v>279</v>
      </c>
      <c r="E153" s="257" t="s">
        <v>733</v>
      </c>
      <c r="F153" s="258" t="s">
        <v>734</v>
      </c>
      <c r="G153" s="259" t="s">
        <v>288</v>
      </c>
      <c r="H153" s="260">
        <v>38.063</v>
      </c>
      <c r="I153" s="261"/>
      <c r="J153" s="262">
        <f>ROUND(I153*H153,2)</f>
        <v>0</v>
      </c>
      <c r="K153" s="258" t="s">
        <v>179</v>
      </c>
      <c r="L153" s="263"/>
      <c r="M153" s="264" t="s">
        <v>1</v>
      </c>
      <c r="N153" s="265" t="s">
        <v>41</v>
      </c>
      <c r="O153" s="92"/>
      <c r="P153" s="229">
        <f>O153*H153</f>
        <v>0</v>
      </c>
      <c r="Q153" s="229">
        <v>0.00028</v>
      </c>
      <c r="R153" s="229">
        <f>Q153*H153</f>
        <v>0.01065764</v>
      </c>
      <c r="S153" s="229">
        <v>0</v>
      </c>
      <c r="T153" s="23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1" t="s">
        <v>216</v>
      </c>
      <c r="AT153" s="231" t="s">
        <v>279</v>
      </c>
      <c r="AU153" s="231" t="s">
        <v>86</v>
      </c>
      <c r="AY153" s="18" t="s">
        <v>173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8" t="s">
        <v>84</v>
      </c>
      <c r="BK153" s="232">
        <f>ROUND(I153*H153,2)</f>
        <v>0</v>
      </c>
      <c r="BL153" s="18" t="s">
        <v>180</v>
      </c>
      <c r="BM153" s="231" t="s">
        <v>735</v>
      </c>
    </row>
    <row r="154" spans="1:51" s="13" customFormat="1" ht="12">
      <c r="A154" s="13"/>
      <c r="B154" s="233"/>
      <c r="C154" s="234"/>
      <c r="D154" s="235" t="s">
        <v>182</v>
      </c>
      <c r="E154" s="234"/>
      <c r="F154" s="237" t="s">
        <v>736</v>
      </c>
      <c r="G154" s="234"/>
      <c r="H154" s="238">
        <v>38.063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182</v>
      </c>
      <c r="AU154" s="244" t="s">
        <v>86</v>
      </c>
      <c r="AV154" s="13" t="s">
        <v>86</v>
      </c>
      <c r="AW154" s="13" t="s">
        <v>4</v>
      </c>
      <c r="AX154" s="13" t="s">
        <v>84</v>
      </c>
      <c r="AY154" s="244" t="s">
        <v>173</v>
      </c>
    </row>
    <row r="155" spans="1:63" s="12" customFormat="1" ht="22.8" customHeight="1">
      <c r="A155" s="12"/>
      <c r="B155" s="204"/>
      <c r="C155" s="205"/>
      <c r="D155" s="206" t="s">
        <v>75</v>
      </c>
      <c r="E155" s="218" t="s">
        <v>305</v>
      </c>
      <c r="F155" s="218" t="s">
        <v>306</v>
      </c>
      <c r="G155" s="205"/>
      <c r="H155" s="205"/>
      <c r="I155" s="208"/>
      <c r="J155" s="219">
        <f>BK155</f>
        <v>0</v>
      </c>
      <c r="K155" s="205"/>
      <c r="L155" s="210"/>
      <c r="M155" s="211"/>
      <c r="N155" s="212"/>
      <c r="O155" s="212"/>
      <c r="P155" s="213">
        <f>P156</f>
        <v>0</v>
      </c>
      <c r="Q155" s="212"/>
      <c r="R155" s="213">
        <f>R156</f>
        <v>0</v>
      </c>
      <c r="S155" s="212"/>
      <c r="T155" s="214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5" t="s">
        <v>84</v>
      </c>
      <c r="AT155" s="216" t="s">
        <v>75</v>
      </c>
      <c r="AU155" s="216" t="s">
        <v>84</v>
      </c>
      <c r="AY155" s="215" t="s">
        <v>173</v>
      </c>
      <c r="BK155" s="217">
        <f>BK156</f>
        <v>0</v>
      </c>
    </row>
    <row r="156" spans="1:65" s="2" customFormat="1" ht="16.5" customHeight="1">
      <c r="A156" s="39"/>
      <c r="B156" s="40"/>
      <c r="C156" s="220" t="s">
        <v>8</v>
      </c>
      <c r="D156" s="220" t="s">
        <v>175</v>
      </c>
      <c r="E156" s="221" t="s">
        <v>308</v>
      </c>
      <c r="F156" s="222" t="s">
        <v>309</v>
      </c>
      <c r="G156" s="223" t="s">
        <v>246</v>
      </c>
      <c r="H156" s="224">
        <v>22.451</v>
      </c>
      <c r="I156" s="225"/>
      <c r="J156" s="226">
        <f>ROUND(I156*H156,2)</f>
        <v>0</v>
      </c>
      <c r="K156" s="222" t="s">
        <v>179</v>
      </c>
      <c r="L156" s="45"/>
      <c r="M156" s="266" t="s">
        <v>1</v>
      </c>
      <c r="N156" s="267" t="s">
        <v>41</v>
      </c>
      <c r="O156" s="268"/>
      <c r="P156" s="269">
        <f>O156*H156</f>
        <v>0</v>
      </c>
      <c r="Q156" s="269">
        <v>0</v>
      </c>
      <c r="R156" s="269">
        <f>Q156*H156</f>
        <v>0</v>
      </c>
      <c r="S156" s="269">
        <v>0</v>
      </c>
      <c r="T156" s="27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1" t="s">
        <v>180</v>
      </c>
      <c r="AT156" s="231" t="s">
        <v>175</v>
      </c>
      <c r="AU156" s="231" t="s">
        <v>86</v>
      </c>
      <c r="AY156" s="18" t="s">
        <v>173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84</v>
      </c>
      <c r="BK156" s="232">
        <f>ROUND(I156*H156,2)</f>
        <v>0</v>
      </c>
      <c r="BL156" s="18" t="s">
        <v>180</v>
      </c>
      <c r="BM156" s="231" t="s">
        <v>737</v>
      </c>
    </row>
    <row r="157" spans="1:31" s="2" customFormat="1" ht="6.95" customHeight="1">
      <c r="A157" s="39"/>
      <c r="B157" s="67"/>
      <c r="C157" s="68"/>
      <c r="D157" s="68"/>
      <c r="E157" s="68"/>
      <c r="F157" s="68"/>
      <c r="G157" s="68"/>
      <c r="H157" s="68"/>
      <c r="I157" s="68"/>
      <c r="J157" s="68"/>
      <c r="K157" s="68"/>
      <c r="L157" s="45"/>
      <c r="M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</row>
  </sheetData>
  <sheetProtection password="CC35" sheet="1" objects="1" scenarios="1" formatColumns="0" formatRows="0" autoFilter="0"/>
  <autoFilter ref="C120:K156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</row>
    <row r="4" spans="2:4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(9.9.2022)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738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ROUND((SUM(BE118:BE127)),2)</f>
        <v>0</v>
      </c>
      <c r="G33" s="39"/>
      <c r="H33" s="39"/>
      <c r="I33" s="157">
        <v>0.21</v>
      </c>
      <c r="J33" s="156">
        <f>ROUND(((SUM(BE118:BE127))*I33),2)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ROUND((SUM(BF118:BF127)),2)</f>
        <v>0</v>
      </c>
      <c r="G34" s="39"/>
      <c r="H34" s="39"/>
      <c r="I34" s="157">
        <v>0.15</v>
      </c>
      <c r="J34" s="156">
        <f>ROUND(((SUM(BF118:BF127))*I34),2)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ROUND((SUM(BG118:BG127)),2)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ROUND((SUM(BH118:BH127)),2)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ROUND((SUM(BI118:BI127)),2)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(9.9.2022)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05 - Ostatní stavební úpravy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J119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154</v>
      </c>
      <c r="E98" s="190"/>
      <c r="F98" s="190"/>
      <c r="G98" s="190"/>
      <c r="H98" s="190"/>
      <c r="I98" s="190"/>
      <c r="J98" s="191">
        <f>J120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158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6.5" customHeight="1">
      <c r="A108" s="39"/>
      <c r="B108" s="40"/>
      <c r="C108" s="41"/>
      <c r="D108" s="41"/>
      <c r="E108" s="176" t="str">
        <f>E7</f>
        <v>Vranovice sportoviště (9.9.2022)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142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>SO 05 - Ostatní stavební úpravy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>Vranovice</v>
      </c>
      <c r="G112" s="41"/>
      <c r="H112" s="41"/>
      <c r="I112" s="33" t="s">
        <v>22</v>
      </c>
      <c r="J112" s="80" t="str">
        <f>IF(J12="","",J12)</f>
        <v>9. 9. 2022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40.05" customHeight="1">
      <c r="A114" s="39"/>
      <c r="B114" s="40"/>
      <c r="C114" s="33" t="s">
        <v>24</v>
      </c>
      <c r="D114" s="41"/>
      <c r="E114" s="41"/>
      <c r="F114" s="28" t="str">
        <f>E15</f>
        <v>Obec Vranovice, Školní 1, Vranovice 691 25</v>
      </c>
      <c r="G114" s="41"/>
      <c r="H114" s="41"/>
      <c r="I114" s="33" t="s">
        <v>30</v>
      </c>
      <c r="J114" s="37" t="str">
        <f>E21</f>
        <v xml:space="preserve">Projecticon s.r.o., A. Kopeckého 151, Nový Hrádek 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28</v>
      </c>
      <c r="D115" s="41"/>
      <c r="E115" s="41"/>
      <c r="F115" s="28" t="str">
        <f>IF(E18="","",E18)</f>
        <v>Vyplň údaj</v>
      </c>
      <c r="G115" s="41"/>
      <c r="H115" s="41"/>
      <c r="I115" s="33" t="s">
        <v>33</v>
      </c>
      <c r="J115" s="37" t="str">
        <f>E24</f>
        <v xml:space="preserve"> 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193"/>
      <c r="B117" s="194"/>
      <c r="C117" s="195" t="s">
        <v>159</v>
      </c>
      <c r="D117" s="196" t="s">
        <v>61</v>
      </c>
      <c r="E117" s="196" t="s">
        <v>57</v>
      </c>
      <c r="F117" s="196" t="s">
        <v>58</v>
      </c>
      <c r="G117" s="196" t="s">
        <v>160</v>
      </c>
      <c r="H117" s="196" t="s">
        <v>161</v>
      </c>
      <c r="I117" s="196" t="s">
        <v>162</v>
      </c>
      <c r="J117" s="196" t="s">
        <v>146</v>
      </c>
      <c r="K117" s="197" t="s">
        <v>163</v>
      </c>
      <c r="L117" s="198"/>
      <c r="M117" s="101" t="s">
        <v>1</v>
      </c>
      <c r="N117" s="102" t="s">
        <v>40</v>
      </c>
      <c r="O117" s="102" t="s">
        <v>164</v>
      </c>
      <c r="P117" s="102" t="s">
        <v>165</v>
      </c>
      <c r="Q117" s="102" t="s">
        <v>166</v>
      </c>
      <c r="R117" s="102" t="s">
        <v>167</v>
      </c>
      <c r="S117" s="102" t="s">
        <v>168</v>
      </c>
      <c r="T117" s="103" t="s">
        <v>169</v>
      </c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</row>
    <row r="118" spans="1:63" s="2" customFormat="1" ht="22.8" customHeight="1">
      <c r="A118" s="39"/>
      <c r="B118" s="40"/>
      <c r="C118" s="108" t="s">
        <v>170</v>
      </c>
      <c r="D118" s="41"/>
      <c r="E118" s="41"/>
      <c r="F118" s="41"/>
      <c r="G118" s="41"/>
      <c r="H118" s="41"/>
      <c r="I118" s="41"/>
      <c r="J118" s="199">
        <f>BK118</f>
        <v>0</v>
      </c>
      <c r="K118" s="41"/>
      <c r="L118" s="45"/>
      <c r="M118" s="104"/>
      <c r="N118" s="200"/>
      <c r="O118" s="105"/>
      <c r="P118" s="201">
        <f>P119</f>
        <v>0</v>
      </c>
      <c r="Q118" s="105"/>
      <c r="R118" s="201">
        <f>R119</f>
        <v>0.2006</v>
      </c>
      <c r="S118" s="105"/>
      <c r="T118" s="202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75</v>
      </c>
      <c r="AU118" s="18" t="s">
        <v>148</v>
      </c>
      <c r="BK118" s="203">
        <f>BK119</f>
        <v>0</v>
      </c>
    </row>
    <row r="119" spans="1:63" s="12" customFormat="1" ht="25.9" customHeight="1">
      <c r="A119" s="12"/>
      <c r="B119" s="204"/>
      <c r="C119" s="205"/>
      <c r="D119" s="206" t="s">
        <v>75</v>
      </c>
      <c r="E119" s="207" t="s">
        <v>171</v>
      </c>
      <c r="F119" s="207" t="s">
        <v>172</v>
      </c>
      <c r="G119" s="205"/>
      <c r="H119" s="205"/>
      <c r="I119" s="208"/>
      <c r="J119" s="209">
        <f>BK119</f>
        <v>0</v>
      </c>
      <c r="K119" s="205"/>
      <c r="L119" s="210"/>
      <c r="M119" s="211"/>
      <c r="N119" s="212"/>
      <c r="O119" s="212"/>
      <c r="P119" s="213">
        <f>P120</f>
        <v>0</v>
      </c>
      <c r="Q119" s="212"/>
      <c r="R119" s="213">
        <f>R120</f>
        <v>0.2006</v>
      </c>
      <c r="S119" s="212"/>
      <c r="T119" s="214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5" t="s">
        <v>84</v>
      </c>
      <c r="AT119" s="216" t="s">
        <v>75</v>
      </c>
      <c r="AU119" s="216" t="s">
        <v>76</v>
      </c>
      <c r="AY119" s="215" t="s">
        <v>173</v>
      </c>
      <c r="BK119" s="217">
        <f>BK120</f>
        <v>0</v>
      </c>
    </row>
    <row r="120" spans="1:63" s="12" customFormat="1" ht="22.8" customHeight="1">
      <c r="A120" s="12"/>
      <c r="B120" s="204"/>
      <c r="C120" s="205"/>
      <c r="D120" s="206" t="s">
        <v>75</v>
      </c>
      <c r="E120" s="218" t="s">
        <v>222</v>
      </c>
      <c r="F120" s="218" t="s">
        <v>284</v>
      </c>
      <c r="G120" s="205"/>
      <c r="H120" s="205"/>
      <c r="I120" s="208"/>
      <c r="J120" s="219">
        <f>BK120</f>
        <v>0</v>
      </c>
      <c r="K120" s="205"/>
      <c r="L120" s="210"/>
      <c r="M120" s="211"/>
      <c r="N120" s="212"/>
      <c r="O120" s="212"/>
      <c r="P120" s="213">
        <f>SUM(P121:P127)</f>
        <v>0</v>
      </c>
      <c r="Q120" s="212"/>
      <c r="R120" s="213">
        <f>SUM(R121:R127)</f>
        <v>0.2006</v>
      </c>
      <c r="S120" s="212"/>
      <c r="T120" s="214">
        <f>SUM(T121:T127)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5" t="s">
        <v>84</v>
      </c>
      <c r="AT120" s="216" t="s">
        <v>75</v>
      </c>
      <c r="AU120" s="216" t="s">
        <v>84</v>
      </c>
      <c r="AY120" s="215" t="s">
        <v>173</v>
      </c>
      <c r="BK120" s="217">
        <f>SUM(BK121:BK127)</f>
        <v>0</v>
      </c>
    </row>
    <row r="121" spans="1:65" s="2" customFormat="1" ht="33" customHeight="1">
      <c r="A121" s="39"/>
      <c r="B121" s="40"/>
      <c r="C121" s="220" t="s">
        <v>84</v>
      </c>
      <c r="D121" s="220" t="s">
        <v>175</v>
      </c>
      <c r="E121" s="221" t="s">
        <v>739</v>
      </c>
      <c r="F121" s="222" t="s">
        <v>740</v>
      </c>
      <c r="G121" s="223" t="s">
        <v>288</v>
      </c>
      <c r="H121" s="224">
        <v>328</v>
      </c>
      <c r="I121" s="225"/>
      <c r="J121" s="226">
        <f>ROUND(I121*H121,2)</f>
        <v>0</v>
      </c>
      <c r="K121" s="222" t="s">
        <v>1</v>
      </c>
      <c r="L121" s="45"/>
      <c r="M121" s="227" t="s">
        <v>1</v>
      </c>
      <c r="N121" s="228" t="s">
        <v>41</v>
      </c>
      <c r="O121" s="92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1" t="s">
        <v>180</v>
      </c>
      <c r="AT121" s="231" t="s">
        <v>175</v>
      </c>
      <c r="AU121" s="231" t="s">
        <v>86</v>
      </c>
      <c r="AY121" s="18" t="s">
        <v>173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8" t="s">
        <v>84</v>
      </c>
      <c r="BK121" s="232">
        <f>ROUND(I121*H121,2)</f>
        <v>0</v>
      </c>
      <c r="BL121" s="18" t="s">
        <v>180</v>
      </c>
      <c r="BM121" s="231" t="s">
        <v>741</v>
      </c>
    </row>
    <row r="122" spans="1:51" s="13" customFormat="1" ht="12">
      <c r="A122" s="13"/>
      <c r="B122" s="233"/>
      <c r="C122" s="234"/>
      <c r="D122" s="235" t="s">
        <v>182</v>
      </c>
      <c r="E122" s="236" t="s">
        <v>1</v>
      </c>
      <c r="F122" s="237" t="s">
        <v>742</v>
      </c>
      <c r="G122" s="234"/>
      <c r="H122" s="238">
        <v>328</v>
      </c>
      <c r="I122" s="239"/>
      <c r="J122" s="234"/>
      <c r="K122" s="234"/>
      <c r="L122" s="240"/>
      <c r="M122" s="241"/>
      <c r="N122" s="242"/>
      <c r="O122" s="242"/>
      <c r="P122" s="242"/>
      <c r="Q122" s="242"/>
      <c r="R122" s="242"/>
      <c r="S122" s="242"/>
      <c r="T122" s="24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4" t="s">
        <v>182</v>
      </c>
      <c r="AU122" s="244" t="s">
        <v>86</v>
      </c>
      <c r="AV122" s="13" t="s">
        <v>86</v>
      </c>
      <c r="AW122" s="13" t="s">
        <v>32</v>
      </c>
      <c r="AX122" s="13" t="s">
        <v>84</v>
      </c>
      <c r="AY122" s="244" t="s">
        <v>173</v>
      </c>
    </row>
    <row r="123" spans="1:65" s="2" customFormat="1" ht="55.5" customHeight="1">
      <c r="A123" s="39"/>
      <c r="B123" s="40"/>
      <c r="C123" s="220" t="s">
        <v>86</v>
      </c>
      <c r="D123" s="220" t="s">
        <v>175</v>
      </c>
      <c r="E123" s="221" t="s">
        <v>743</v>
      </c>
      <c r="F123" s="222" t="s">
        <v>744</v>
      </c>
      <c r="G123" s="223" t="s">
        <v>458</v>
      </c>
      <c r="H123" s="224">
        <v>1</v>
      </c>
      <c r="I123" s="225"/>
      <c r="J123" s="226">
        <f>ROUND(I123*H123,2)</f>
        <v>0</v>
      </c>
      <c r="K123" s="222" t="s">
        <v>1</v>
      </c>
      <c r="L123" s="45"/>
      <c r="M123" s="227" t="s">
        <v>1</v>
      </c>
      <c r="N123" s="228" t="s">
        <v>41</v>
      </c>
      <c r="O123" s="92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1" t="s">
        <v>180</v>
      </c>
      <c r="AT123" s="231" t="s">
        <v>175</v>
      </c>
      <c r="AU123" s="231" t="s">
        <v>86</v>
      </c>
      <c r="AY123" s="18" t="s">
        <v>173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8" t="s">
        <v>84</v>
      </c>
      <c r="BK123" s="232">
        <f>ROUND(I123*H123,2)</f>
        <v>0</v>
      </c>
      <c r="BL123" s="18" t="s">
        <v>180</v>
      </c>
      <c r="BM123" s="231" t="s">
        <v>745</v>
      </c>
    </row>
    <row r="124" spans="1:65" s="2" customFormat="1" ht="16.5" customHeight="1">
      <c r="A124" s="39"/>
      <c r="B124" s="40"/>
      <c r="C124" s="220" t="s">
        <v>190</v>
      </c>
      <c r="D124" s="220" t="s">
        <v>175</v>
      </c>
      <c r="E124" s="221" t="s">
        <v>746</v>
      </c>
      <c r="F124" s="222" t="s">
        <v>747</v>
      </c>
      <c r="G124" s="223" t="s">
        <v>458</v>
      </c>
      <c r="H124" s="224">
        <v>1</v>
      </c>
      <c r="I124" s="225"/>
      <c r="J124" s="226">
        <f>ROUND(I124*H124,2)</f>
        <v>0</v>
      </c>
      <c r="K124" s="222" t="s">
        <v>1</v>
      </c>
      <c r="L124" s="45"/>
      <c r="M124" s="227" t="s">
        <v>1</v>
      </c>
      <c r="N124" s="228" t="s">
        <v>41</v>
      </c>
      <c r="O124" s="92"/>
      <c r="P124" s="229">
        <f>O124*H124</f>
        <v>0</v>
      </c>
      <c r="Q124" s="229">
        <v>0.2006</v>
      </c>
      <c r="R124" s="229">
        <f>Q124*H124</f>
        <v>0.2006</v>
      </c>
      <c r="S124" s="229">
        <v>0</v>
      </c>
      <c r="T124" s="23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1" t="s">
        <v>180</v>
      </c>
      <c r="AT124" s="231" t="s">
        <v>175</v>
      </c>
      <c r="AU124" s="231" t="s">
        <v>86</v>
      </c>
      <c r="AY124" s="18" t="s">
        <v>173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84</v>
      </c>
      <c r="BK124" s="232">
        <f>ROUND(I124*H124,2)</f>
        <v>0</v>
      </c>
      <c r="BL124" s="18" t="s">
        <v>180</v>
      </c>
      <c r="BM124" s="231" t="s">
        <v>748</v>
      </c>
    </row>
    <row r="125" spans="1:51" s="13" customFormat="1" ht="12">
      <c r="A125" s="13"/>
      <c r="B125" s="233"/>
      <c r="C125" s="234"/>
      <c r="D125" s="235" t="s">
        <v>182</v>
      </c>
      <c r="E125" s="236" t="s">
        <v>1</v>
      </c>
      <c r="F125" s="237" t="s">
        <v>84</v>
      </c>
      <c r="G125" s="234"/>
      <c r="H125" s="238">
        <v>1</v>
      </c>
      <c r="I125" s="239"/>
      <c r="J125" s="234"/>
      <c r="K125" s="234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182</v>
      </c>
      <c r="AU125" s="244" t="s">
        <v>86</v>
      </c>
      <c r="AV125" s="13" t="s">
        <v>86</v>
      </c>
      <c r="AW125" s="13" t="s">
        <v>32</v>
      </c>
      <c r="AX125" s="13" t="s">
        <v>84</v>
      </c>
      <c r="AY125" s="244" t="s">
        <v>173</v>
      </c>
    </row>
    <row r="126" spans="1:65" s="2" customFormat="1" ht="24.15" customHeight="1">
      <c r="A126" s="39"/>
      <c r="B126" s="40"/>
      <c r="C126" s="220" t="s">
        <v>180</v>
      </c>
      <c r="D126" s="220" t="s">
        <v>175</v>
      </c>
      <c r="E126" s="221" t="s">
        <v>749</v>
      </c>
      <c r="F126" s="222" t="s">
        <v>750</v>
      </c>
      <c r="G126" s="223" t="s">
        <v>288</v>
      </c>
      <c r="H126" s="224">
        <v>85</v>
      </c>
      <c r="I126" s="225"/>
      <c r="J126" s="226">
        <f>ROUND(I126*H126,2)</f>
        <v>0</v>
      </c>
      <c r="K126" s="222" t="s">
        <v>1</v>
      </c>
      <c r="L126" s="45"/>
      <c r="M126" s="227" t="s">
        <v>1</v>
      </c>
      <c r="N126" s="228" t="s">
        <v>41</v>
      </c>
      <c r="O126" s="92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1" t="s">
        <v>180</v>
      </c>
      <c r="AT126" s="231" t="s">
        <v>175</v>
      </c>
      <c r="AU126" s="231" t="s">
        <v>86</v>
      </c>
      <c r="AY126" s="18" t="s">
        <v>173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84</v>
      </c>
      <c r="BK126" s="232">
        <f>ROUND(I126*H126,2)</f>
        <v>0</v>
      </c>
      <c r="BL126" s="18" t="s">
        <v>180</v>
      </c>
      <c r="BM126" s="231" t="s">
        <v>751</v>
      </c>
    </row>
    <row r="127" spans="1:65" s="2" customFormat="1" ht="44.25" customHeight="1">
      <c r="A127" s="39"/>
      <c r="B127" s="40"/>
      <c r="C127" s="220" t="s">
        <v>200</v>
      </c>
      <c r="D127" s="220" t="s">
        <v>175</v>
      </c>
      <c r="E127" s="221" t="s">
        <v>752</v>
      </c>
      <c r="F127" s="222" t="s">
        <v>753</v>
      </c>
      <c r="G127" s="223" t="s">
        <v>361</v>
      </c>
      <c r="H127" s="224">
        <v>1</v>
      </c>
      <c r="I127" s="225"/>
      <c r="J127" s="226">
        <f>ROUND(I127*H127,2)</f>
        <v>0</v>
      </c>
      <c r="K127" s="222" t="s">
        <v>1</v>
      </c>
      <c r="L127" s="45"/>
      <c r="M127" s="266" t="s">
        <v>1</v>
      </c>
      <c r="N127" s="267" t="s">
        <v>41</v>
      </c>
      <c r="O127" s="268"/>
      <c r="P127" s="269">
        <f>O127*H127</f>
        <v>0</v>
      </c>
      <c r="Q127" s="269">
        <v>0</v>
      </c>
      <c r="R127" s="269">
        <f>Q127*H127</f>
        <v>0</v>
      </c>
      <c r="S127" s="269">
        <v>0</v>
      </c>
      <c r="T127" s="270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1" t="s">
        <v>180</v>
      </c>
      <c r="AT127" s="231" t="s">
        <v>175</v>
      </c>
      <c r="AU127" s="231" t="s">
        <v>86</v>
      </c>
      <c r="AY127" s="18" t="s">
        <v>173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84</v>
      </c>
      <c r="BK127" s="232">
        <f>ROUND(I127*H127,2)</f>
        <v>0</v>
      </c>
      <c r="BL127" s="18" t="s">
        <v>180</v>
      </c>
      <c r="BM127" s="231" t="s">
        <v>754</v>
      </c>
    </row>
    <row r="128" spans="1:31" s="2" customFormat="1" ht="6.95" customHeight="1">
      <c r="A128" s="39"/>
      <c r="B128" s="67"/>
      <c r="C128" s="68"/>
      <c r="D128" s="68"/>
      <c r="E128" s="68"/>
      <c r="F128" s="68"/>
      <c r="G128" s="68"/>
      <c r="H128" s="68"/>
      <c r="I128" s="68"/>
      <c r="J128" s="68"/>
      <c r="K128" s="68"/>
      <c r="L128" s="45"/>
      <c r="M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</sheetData>
  <sheetProtection password="CC35" sheet="1" objects="1" scenarios="1" formatColumns="0" formatRows="0" autoFilter="0"/>
  <autoFilter ref="C117:K127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  <c r="AZ2" s="137" t="s">
        <v>372</v>
      </c>
      <c r="BA2" s="137" t="s">
        <v>373</v>
      </c>
      <c r="BB2" s="137" t="s">
        <v>1</v>
      </c>
      <c r="BC2" s="137" t="s">
        <v>755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136</v>
      </c>
      <c r="BA3" s="137" t="s">
        <v>137</v>
      </c>
      <c r="BB3" s="137" t="s">
        <v>1</v>
      </c>
      <c r="BC3" s="137" t="s">
        <v>756</v>
      </c>
      <c r="BD3" s="137" t="s">
        <v>86</v>
      </c>
    </row>
    <row r="4" spans="2:4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(9.9.2022)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757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ROUND((SUM(BE122:BE157)),2)</f>
        <v>0</v>
      </c>
      <c r="G33" s="39"/>
      <c r="H33" s="39"/>
      <c r="I33" s="157">
        <v>0.21</v>
      </c>
      <c r="J33" s="156">
        <f>ROUND(((SUM(BE122:BE157))*I33),2)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ROUND((SUM(BF122:BF157)),2)</f>
        <v>0</v>
      </c>
      <c r="G34" s="39"/>
      <c r="H34" s="39"/>
      <c r="I34" s="157">
        <v>0.15</v>
      </c>
      <c r="J34" s="156">
        <f>ROUND(((SUM(BF122:BF157))*I34),2)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ROUND((SUM(BG122:BG157)),2)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ROUND((SUM(BH122:BH157)),2)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ROUND((SUM(BI122:BI157)),2)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(9.9.2022)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06 - Tenisové hřiště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J123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J124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153</v>
      </c>
      <c r="E99" s="190"/>
      <c r="F99" s="190"/>
      <c r="G99" s="190"/>
      <c r="H99" s="190"/>
      <c r="I99" s="190"/>
      <c r="J99" s="191">
        <f>J137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154</v>
      </c>
      <c r="E100" s="190"/>
      <c r="F100" s="190"/>
      <c r="G100" s="190"/>
      <c r="H100" s="190"/>
      <c r="I100" s="190"/>
      <c r="J100" s="191">
        <f>J148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155</v>
      </c>
      <c r="E101" s="190"/>
      <c r="F101" s="190"/>
      <c r="G101" s="190"/>
      <c r="H101" s="190"/>
      <c r="I101" s="190"/>
      <c r="J101" s="191">
        <f>J153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333</v>
      </c>
      <c r="E102" s="190"/>
      <c r="F102" s="190"/>
      <c r="G102" s="190"/>
      <c r="H102" s="190"/>
      <c r="I102" s="190"/>
      <c r="J102" s="191">
        <f>J155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158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6" t="str">
        <f>E7</f>
        <v>Vranovice sportoviště (9.9.2022)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142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SO 06 - Tenisové hřiště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Vranovice</v>
      </c>
      <c r="G116" s="41"/>
      <c r="H116" s="41"/>
      <c r="I116" s="33" t="s">
        <v>22</v>
      </c>
      <c r="J116" s="80" t="str">
        <f>IF(J12="","",J12)</f>
        <v>9. 9. 2022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3" t="s">
        <v>24</v>
      </c>
      <c r="D118" s="41"/>
      <c r="E118" s="41"/>
      <c r="F118" s="28" t="str">
        <f>E15</f>
        <v>Obec Vranovice, Školní 1, Vranovice 691 25</v>
      </c>
      <c r="G118" s="41"/>
      <c r="H118" s="41"/>
      <c r="I118" s="33" t="s">
        <v>30</v>
      </c>
      <c r="J118" s="37" t="str">
        <f>E21</f>
        <v xml:space="preserve">Projecticon s.r.o., A. Kopeckého 151, Nový Hrádek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3"/>
      <c r="B121" s="194"/>
      <c r="C121" s="195" t="s">
        <v>159</v>
      </c>
      <c r="D121" s="196" t="s">
        <v>61</v>
      </c>
      <c r="E121" s="196" t="s">
        <v>57</v>
      </c>
      <c r="F121" s="196" t="s">
        <v>58</v>
      </c>
      <c r="G121" s="196" t="s">
        <v>160</v>
      </c>
      <c r="H121" s="196" t="s">
        <v>161</v>
      </c>
      <c r="I121" s="196" t="s">
        <v>162</v>
      </c>
      <c r="J121" s="196" t="s">
        <v>146</v>
      </c>
      <c r="K121" s="197" t="s">
        <v>163</v>
      </c>
      <c r="L121" s="198"/>
      <c r="M121" s="101" t="s">
        <v>1</v>
      </c>
      <c r="N121" s="102" t="s">
        <v>40</v>
      </c>
      <c r="O121" s="102" t="s">
        <v>164</v>
      </c>
      <c r="P121" s="102" t="s">
        <v>165</v>
      </c>
      <c r="Q121" s="102" t="s">
        <v>166</v>
      </c>
      <c r="R121" s="102" t="s">
        <v>167</v>
      </c>
      <c r="S121" s="102" t="s">
        <v>168</v>
      </c>
      <c r="T121" s="103" t="s">
        <v>169</v>
      </c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</row>
    <row r="122" spans="1:63" s="2" customFormat="1" ht="22.8" customHeight="1">
      <c r="A122" s="39"/>
      <c r="B122" s="40"/>
      <c r="C122" s="108" t="s">
        <v>170</v>
      </c>
      <c r="D122" s="41"/>
      <c r="E122" s="41"/>
      <c r="F122" s="41"/>
      <c r="G122" s="41"/>
      <c r="H122" s="41"/>
      <c r="I122" s="41"/>
      <c r="J122" s="199">
        <f>BK122</f>
        <v>0</v>
      </c>
      <c r="K122" s="41"/>
      <c r="L122" s="45"/>
      <c r="M122" s="104"/>
      <c r="N122" s="200"/>
      <c r="O122" s="105"/>
      <c r="P122" s="201">
        <f>P123</f>
        <v>0</v>
      </c>
      <c r="Q122" s="105"/>
      <c r="R122" s="201">
        <f>R123</f>
        <v>21.98576</v>
      </c>
      <c r="S122" s="105"/>
      <c r="T122" s="202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148</v>
      </c>
      <c r="BK122" s="203">
        <f>BK123</f>
        <v>0</v>
      </c>
    </row>
    <row r="123" spans="1:63" s="12" customFormat="1" ht="25.9" customHeight="1">
      <c r="A123" s="12"/>
      <c r="B123" s="204"/>
      <c r="C123" s="205"/>
      <c r="D123" s="206" t="s">
        <v>75</v>
      </c>
      <c r="E123" s="207" t="s">
        <v>171</v>
      </c>
      <c r="F123" s="207" t="s">
        <v>172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P124+P137+P148+P153+P155</f>
        <v>0</v>
      </c>
      <c r="Q123" s="212"/>
      <c r="R123" s="213">
        <f>R124+R137+R148+R153+R155</f>
        <v>21.98576</v>
      </c>
      <c r="S123" s="212"/>
      <c r="T123" s="214">
        <f>T124+T137+T148+T153+T155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84</v>
      </c>
      <c r="AT123" s="216" t="s">
        <v>75</v>
      </c>
      <c r="AU123" s="216" t="s">
        <v>76</v>
      </c>
      <c r="AY123" s="215" t="s">
        <v>173</v>
      </c>
      <c r="BK123" s="217">
        <f>BK124+BK137+BK148+BK153+BK155</f>
        <v>0</v>
      </c>
    </row>
    <row r="124" spans="1:63" s="12" customFormat="1" ht="22.8" customHeight="1">
      <c r="A124" s="12"/>
      <c r="B124" s="204"/>
      <c r="C124" s="205"/>
      <c r="D124" s="206" t="s">
        <v>75</v>
      </c>
      <c r="E124" s="218" t="s">
        <v>84</v>
      </c>
      <c r="F124" s="218" t="s">
        <v>174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SUM(P125:P136)</f>
        <v>0</v>
      </c>
      <c r="Q124" s="212"/>
      <c r="R124" s="213">
        <f>SUM(R125:R136)</f>
        <v>0</v>
      </c>
      <c r="S124" s="212"/>
      <c r="T124" s="214">
        <f>SUM(T125:T136)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84</v>
      </c>
      <c r="AT124" s="216" t="s">
        <v>75</v>
      </c>
      <c r="AU124" s="216" t="s">
        <v>84</v>
      </c>
      <c r="AY124" s="215" t="s">
        <v>173</v>
      </c>
      <c r="BK124" s="217">
        <f>SUM(BK125:BK136)</f>
        <v>0</v>
      </c>
    </row>
    <row r="125" spans="1:65" s="2" customFormat="1" ht="33" customHeight="1">
      <c r="A125" s="39"/>
      <c r="B125" s="40"/>
      <c r="C125" s="220" t="s">
        <v>84</v>
      </c>
      <c r="D125" s="220" t="s">
        <v>175</v>
      </c>
      <c r="E125" s="221" t="s">
        <v>176</v>
      </c>
      <c r="F125" s="222" t="s">
        <v>177</v>
      </c>
      <c r="G125" s="223" t="s">
        <v>178</v>
      </c>
      <c r="H125" s="224">
        <v>166.25</v>
      </c>
      <c r="I125" s="225"/>
      <c r="J125" s="226">
        <f>ROUND(I125*H125,2)</f>
        <v>0</v>
      </c>
      <c r="K125" s="222" t="s">
        <v>179</v>
      </c>
      <c r="L125" s="45"/>
      <c r="M125" s="227" t="s">
        <v>1</v>
      </c>
      <c r="N125" s="228" t="s">
        <v>41</v>
      </c>
      <c r="O125" s="92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1" t="s">
        <v>180</v>
      </c>
      <c r="AT125" s="231" t="s">
        <v>175</v>
      </c>
      <c r="AU125" s="231" t="s">
        <v>86</v>
      </c>
      <c r="AY125" s="18" t="s">
        <v>173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84</v>
      </c>
      <c r="BK125" s="232">
        <f>ROUND(I125*H125,2)</f>
        <v>0</v>
      </c>
      <c r="BL125" s="18" t="s">
        <v>180</v>
      </c>
      <c r="BM125" s="231" t="s">
        <v>758</v>
      </c>
    </row>
    <row r="126" spans="1:51" s="13" customFormat="1" ht="12">
      <c r="A126" s="13"/>
      <c r="B126" s="233"/>
      <c r="C126" s="234"/>
      <c r="D126" s="235" t="s">
        <v>182</v>
      </c>
      <c r="E126" s="236" t="s">
        <v>1</v>
      </c>
      <c r="F126" s="237" t="s">
        <v>378</v>
      </c>
      <c r="G126" s="234"/>
      <c r="H126" s="238">
        <v>166.25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182</v>
      </c>
      <c r="AU126" s="244" t="s">
        <v>86</v>
      </c>
      <c r="AV126" s="13" t="s">
        <v>86</v>
      </c>
      <c r="AW126" s="13" t="s">
        <v>32</v>
      </c>
      <c r="AX126" s="13" t="s">
        <v>76</v>
      </c>
      <c r="AY126" s="244" t="s">
        <v>173</v>
      </c>
    </row>
    <row r="127" spans="1:51" s="14" customFormat="1" ht="12">
      <c r="A127" s="14"/>
      <c r="B127" s="245"/>
      <c r="C127" s="246"/>
      <c r="D127" s="235" t="s">
        <v>182</v>
      </c>
      <c r="E127" s="247" t="s">
        <v>133</v>
      </c>
      <c r="F127" s="248" t="s">
        <v>185</v>
      </c>
      <c r="G127" s="246"/>
      <c r="H127" s="249">
        <v>166.25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182</v>
      </c>
      <c r="AU127" s="255" t="s">
        <v>86</v>
      </c>
      <c r="AV127" s="14" t="s">
        <v>180</v>
      </c>
      <c r="AW127" s="14" t="s">
        <v>32</v>
      </c>
      <c r="AX127" s="14" t="s">
        <v>84</v>
      </c>
      <c r="AY127" s="255" t="s">
        <v>173</v>
      </c>
    </row>
    <row r="128" spans="1:65" s="2" customFormat="1" ht="37.8" customHeight="1">
      <c r="A128" s="39"/>
      <c r="B128" s="40"/>
      <c r="C128" s="220" t="s">
        <v>86</v>
      </c>
      <c r="D128" s="220" t="s">
        <v>175</v>
      </c>
      <c r="E128" s="221" t="s">
        <v>195</v>
      </c>
      <c r="F128" s="222" t="s">
        <v>196</v>
      </c>
      <c r="G128" s="223" t="s">
        <v>178</v>
      </c>
      <c r="H128" s="224">
        <v>166.25</v>
      </c>
      <c r="I128" s="225"/>
      <c r="J128" s="226">
        <f>ROUND(I128*H128,2)</f>
        <v>0</v>
      </c>
      <c r="K128" s="222" t="s">
        <v>179</v>
      </c>
      <c r="L128" s="45"/>
      <c r="M128" s="227" t="s">
        <v>1</v>
      </c>
      <c r="N128" s="228" t="s">
        <v>41</v>
      </c>
      <c r="O128" s="92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1" t="s">
        <v>180</v>
      </c>
      <c r="AT128" s="231" t="s">
        <v>175</v>
      </c>
      <c r="AU128" s="231" t="s">
        <v>86</v>
      </c>
      <c r="AY128" s="18" t="s">
        <v>173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84</v>
      </c>
      <c r="BK128" s="232">
        <f>ROUND(I128*H128,2)</f>
        <v>0</v>
      </c>
      <c r="BL128" s="18" t="s">
        <v>180</v>
      </c>
      <c r="BM128" s="231" t="s">
        <v>197</v>
      </c>
    </row>
    <row r="129" spans="1:51" s="13" customFormat="1" ht="12">
      <c r="A129" s="13"/>
      <c r="B129" s="233"/>
      <c r="C129" s="234"/>
      <c r="D129" s="235" t="s">
        <v>182</v>
      </c>
      <c r="E129" s="236" t="s">
        <v>1</v>
      </c>
      <c r="F129" s="237" t="s">
        <v>756</v>
      </c>
      <c r="G129" s="234"/>
      <c r="H129" s="238">
        <v>166.25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182</v>
      </c>
      <c r="AU129" s="244" t="s">
        <v>86</v>
      </c>
      <c r="AV129" s="13" t="s">
        <v>86</v>
      </c>
      <c r="AW129" s="13" t="s">
        <v>32</v>
      </c>
      <c r="AX129" s="13" t="s">
        <v>76</v>
      </c>
      <c r="AY129" s="244" t="s">
        <v>173</v>
      </c>
    </row>
    <row r="130" spans="1:51" s="14" customFormat="1" ht="12">
      <c r="A130" s="14"/>
      <c r="B130" s="245"/>
      <c r="C130" s="246"/>
      <c r="D130" s="235" t="s">
        <v>182</v>
      </c>
      <c r="E130" s="247" t="s">
        <v>136</v>
      </c>
      <c r="F130" s="248" t="s">
        <v>185</v>
      </c>
      <c r="G130" s="246"/>
      <c r="H130" s="249">
        <v>166.25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182</v>
      </c>
      <c r="AU130" s="255" t="s">
        <v>86</v>
      </c>
      <c r="AV130" s="14" t="s">
        <v>180</v>
      </c>
      <c r="AW130" s="14" t="s">
        <v>32</v>
      </c>
      <c r="AX130" s="14" t="s">
        <v>84</v>
      </c>
      <c r="AY130" s="255" t="s">
        <v>173</v>
      </c>
    </row>
    <row r="131" spans="1:65" s="2" customFormat="1" ht="24.15" customHeight="1">
      <c r="A131" s="39"/>
      <c r="B131" s="40"/>
      <c r="C131" s="220" t="s">
        <v>190</v>
      </c>
      <c r="D131" s="220" t="s">
        <v>175</v>
      </c>
      <c r="E131" s="221" t="s">
        <v>201</v>
      </c>
      <c r="F131" s="222" t="s">
        <v>202</v>
      </c>
      <c r="G131" s="223" t="s">
        <v>178</v>
      </c>
      <c r="H131" s="224">
        <v>166.25</v>
      </c>
      <c r="I131" s="225"/>
      <c r="J131" s="226">
        <f>ROUND(I131*H131,2)</f>
        <v>0</v>
      </c>
      <c r="K131" s="222" t="s">
        <v>179</v>
      </c>
      <c r="L131" s="45"/>
      <c r="M131" s="227" t="s">
        <v>1</v>
      </c>
      <c r="N131" s="228" t="s">
        <v>41</v>
      </c>
      <c r="O131" s="92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1" t="s">
        <v>180</v>
      </c>
      <c r="AT131" s="231" t="s">
        <v>175</v>
      </c>
      <c r="AU131" s="231" t="s">
        <v>86</v>
      </c>
      <c r="AY131" s="18" t="s">
        <v>173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84</v>
      </c>
      <c r="BK131" s="232">
        <f>ROUND(I131*H131,2)</f>
        <v>0</v>
      </c>
      <c r="BL131" s="18" t="s">
        <v>180</v>
      </c>
      <c r="BM131" s="231" t="s">
        <v>203</v>
      </c>
    </row>
    <row r="132" spans="1:51" s="13" customFormat="1" ht="12">
      <c r="A132" s="13"/>
      <c r="B132" s="233"/>
      <c r="C132" s="234"/>
      <c r="D132" s="235" t="s">
        <v>182</v>
      </c>
      <c r="E132" s="236" t="s">
        <v>1</v>
      </c>
      <c r="F132" s="237" t="s">
        <v>136</v>
      </c>
      <c r="G132" s="234"/>
      <c r="H132" s="238">
        <v>166.25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182</v>
      </c>
      <c r="AU132" s="244" t="s">
        <v>86</v>
      </c>
      <c r="AV132" s="13" t="s">
        <v>86</v>
      </c>
      <c r="AW132" s="13" t="s">
        <v>32</v>
      </c>
      <c r="AX132" s="13" t="s">
        <v>84</v>
      </c>
      <c r="AY132" s="244" t="s">
        <v>173</v>
      </c>
    </row>
    <row r="133" spans="1:65" s="2" customFormat="1" ht="24.15" customHeight="1">
      <c r="A133" s="39"/>
      <c r="B133" s="40"/>
      <c r="C133" s="220" t="s">
        <v>180</v>
      </c>
      <c r="D133" s="220" t="s">
        <v>175</v>
      </c>
      <c r="E133" s="221" t="s">
        <v>206</v>
      </c>
      <c r="F133" s="222" t="s">
        <v>207</v>
      </c>
      <c r="G133" s="223" t="s">
        <v>208</v>
      </c>
      <c r="H133" s="224">
        <v>665</v>
      </c>
      <c r="I133" s="225"/>
      <c r="J133" s="226">
        <f>ROUND(I133*H133,2)</f>
        <v>0</v>
      </c>
      <c r="K133" s="222" t="s">
        <v>179</v>
      </c>
      <c r="L133" s="45"/>
      <c r="M133" s="227" t="s">
        <v>1</v>
      </c>
      <c r="N133" s="228" t="s">
        <v>41</v>
      </c>
      <c r="O133" s="92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1" t="s">
        <v>180</v>
      </c>
      <c r="AT133" s="231" t="s">
        <v>175</v>
      </c>
      <c r="AU133" s="231" t="s">
        <v>86</v>
      </c>
      <c r="AY133" s="18" t="s">
        <v>173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84</v>
      </c>
      <c r="BK133" s="232">
        <f>ROUND(I133*H133,2)</f>
        <v>0</v>
      </c>
      <c r="BL133" s="18" t="s">
        <v>180</v>
      </c>
      <c r="BM133" s="231" t="s">
        <v>209</v>
      </c>
    </row>
    <row r="134" spans="1:51" s="13" customFormat="1" ht="12">
      <c r="A134" s="13"/>
      <c r="B134" s="233"/>
      <c r="C134" s="234"/>
      <c r="D134" s="235" t="s">
        <v>182</v>
      </c>
      <c r="E134" s="236" t="s">
        <v>1</v>
      </c>
      <c r="F134" s="237" t="s">
        <v>755</v>
      </c>
      <c r="G134" s="234"/>
      <c r="H134" s="238">
        <v>665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182</v>
      </c>
      <c r="AU134" s="244" t="s">
        <v>86</v>
      </c>
      <c r="AV134" s="13" t="s">
        <v>86</v>
      </c>
      <c r="AW134" s="13" t="s">
        <v>32</v>
      </c>
      <c r="AX134" s="13" t="s">
        <v>84</v>
      </c>
      <c r="AY134" s="244" t="s">
        <v>173</v>
      </c>
    </row>
    <row r="135" spans="1:65" s="2" customFormat="1" ht="16.5" customHeight="1">
      <c r="A135" s="39"/>
      <c r="B135" s="40"/>
      <c r="C135" s="220" t="s">
        <v>200</v>
      </c>
      <c r="D135" s="220" t="s">
        <v>175</v>
      </c>
      <c r="E135" s="221" t="s">
        <v>212</v>
      </c>
      <c r="F135" s="222" t="s">
        <v>213</v>
      </c>
      <c r="G135" s="223" t="s">
        <v>178</v>
      </c>
      <c r="H135" s="224">
        <v>166.25</v>
      </c>
      <c r="I135" s="225"/>
      <c r="J135" s="226">
        <f>ROUND(I135*H135,2)</f>
        <v>0</v>
      </c>
      <c r="K135" s="222" t="s">
        <v>179</v>
      </c>
      <c r="L135" s="45"/>
      <c r="M135" s="227" t="s">
        <v>1</v>
      </c>
      <c r="N135" s="228" t="s">
        <v>41</v>
      </c>
      <c r="O135" s="92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180</v>
      </c>
      <c r="AT135" s="231" t="s">
        <v>175</v>
      </c>
      <c r="AU135" s="231" t="s">
        <v>86</v>
      </c>
      <c r="AY135" s="18" t="s">
        <v>173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84</v>
      </c>
      <c r="BK135" s="232">
        <f>ROUND(I135*H135,2)</f>
        <v>0</v>
      </c>
      <c r="BL135" s="18" t="s">
        <v>180</v>
      </c>
      <c r="BM135" s="231" t="s">
        <v>214</v>
      </c>
    </row>
    <row r="136" spans="1:51" s="13" customFormat="1" ht="12">
      <c r="A136" s="13"/>
      <c r="B136" s="233"/>
      <c r="C136" s="234"/>
      <c r="D136" s="235" t="s">
        <v>182</v>
      </c>
      <c r="E136" s="236" t="s">
        <v>1</v>
      </c>
      <c r="F136" s="237" t="s">
        <v>136</v>
      </c>
      <c r="G136" s="234"/>
      <c r="H136" s="238">
        <v>166.25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182</v>
      </c>
      <c r="AU136" s="244" t="s">
        <v>86</v>
      </c>
      <c r="AV136" s="13" t="s">
        <v>86</v>
      </c>
      <c r="AW136" s="13" t="s">
        <v>32</v>
      </c>
      <c r="AX136" s="13" t="s">
        <v>84</v>
      </c>
      <c r="AY136" s="244" t="s">
        <v>173</v>
      </c>
    </row>
    <row r="137" spans="1:63" s="12" customFormat="1" ht="22.8" customHeight="1">
      <c r="A137" s="12"/>
      <c r="B137" s="204"/>
      <c r="C137" s="205"/>
      <c r="D137" s="206" t="s">
        <v>75</v>
      </c>
      <c r="E137" s="218" t="s">
        <v>200</v>
      </c>
      <c r="F137" s="218" t="s">
        <v>249</v>
      </c>
      <c r="G137" s="205"/>
      <c r="H137" s="205"/>
      <c r="I137" s="208"/>
      <c r="J137" s="219">
        <f>BK137</f>
        <v>0</v>
      </c>
      <c r="K137" s="205"/>
      <c r="L137" s="210"/>
      <c r="M137" s="211"/>
      <c r="N137" s="212"/>
      <c r="O137" s="212"/>
      <c r="P137" s="213">
        <f>SUM(P138:P147)</f>
        <v>0</v>
      </c>
      <c r="Q137" s="212"/>
      <c r="R137" s="213">
        <f>SUM(R138:R147)</f>
        <v>0</v>
      </c>
      <c r="S137" s="212"/>
      <c r="T137" s="214">
        <f>SUM(T138:T147)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5" t="s">
        <v>84</v>
      </c>
      <c r="AT137" s="216" t="s">
        <v>75</v>
      </c>
      <c r="AU137" s="216" t="s">
        <v>84</v>
      </c>
      <c r="AY137" s="215" t="s">
        <v>173</v>
      </c>
      <c r="BK137" s="217">
        <f>SUM(BK138:BK147)</f>
        <v>0</v>
      </c>
    </row>
    <row r="138" spans="1:65" s="2" customFormat="1" ht="24.15" customHeight="1">
      <c r="A138" s="39"/>
      <c r="B138" s="40"/>
      <c r="C138" s="220" t="s">
        <v>205</v>
      </c>
      <c r="D138" s="220" t="s">
        <v>175</v>
      </c>
      <c r="E138" s="221" t="s">
        <v>381</v>
      </c>
      <c r="F138" s="222" t="s">
        <v>382</v>
      </c>
      <c r="G138" s="223" t="s">
        <v>208</v>
      </c>
      <c r="H138" s="224">
        <v>665</v>
      </c>
      <c r="I138" s="225"/>
      <c r="J138" s="226">
        <f>ROUND(I138*H138,2)</f>
        <v>0</v>
      </c>
      <c r="K138" s="222" t="s">
        <v>179</v>
      </c>
      <c r="L138" s="45"/>
      <c r="M138" s="227" t="s">
        <v>1</v>
      </c>
      <c r="N138" s="228" t="s">
        <v>41</v>
      </c>
      <c r="O138" s="92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1" t="s">
        <v>180</v>
      </c>
      <c r="AT138" s="231" t="s">
        <v>175</v>
      </c>
      <c r="AU138" s="231" t="s">
        <v>86</v>
      </c>
      <c r="AY138" s="18" t="s">
        <v>173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84</v>
      </c>
      <c r="BK138" s="232">
        <f>ROUND(I138*H138,2)</f>
        <v>0</v>
      </c>
      <c r="BL138" s="18" t="s">
        <v>180</v>
      </c>
      <c r="BM138" s="231" t="s">
        <v>759</v>
      </c>
    </row>
    <row r="139" spans="1:51" s="13" customFormat="1" ht="12">
      <c r="A139" s="13"/>
      <c r="B139" s="233"/>
      <c r="C139" s="234"/>
      <c r="D139" s="235" t="s">
        <v>182</v>
      </c>
      <c r="E139" s="236" t="s">
        <v>1</v>
      </c>
      <c r="F139" s="237" t="s">
        <v>372</v>
      </c>
      <c r="G139" s="234"/>
      <c r="H139" s="238">
        <v>665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182</v>
      </c>
      <c r="AU139" s="244" t="s">
        <v>86</v>
      </c>
      <c r="AV139" s="13" t="s">
        <v>86</v>
      </c>
      <c r="AW139" s="13" t="s">
        <v>32</v>
      </c>
      <c r="AX139" s="13" t="s">
        <v>84</v>
      </c>
      <c r="AY139" s="244" t="s">
        <v>173</v>
      </c>
    </row>
    <row r="140" spans="1:65" s="2" customFormat="1" ht="24.15" customHeight="1">
      <c r="A140" s="39"/>
      <c r="B140" s="40"/>
      <c r="C140" s="220" t="s">
        <v>211</v>
      </c>
      <c r="D140" s="220" t="s">
        <v>175</v>
      </c>
      <c r="E140" s="221" t="s">
        <v>384</v>
      </c>
      <c r="F140" s="222" t="s">
        <v>385</v>
      </c>
      <c r="G140" s="223" t="s">
        <v>208</v>
      </c>
      <c r="H140" s="224">
        <v>665</v>
      </c>
      <c r="I140" s="225"/>
      <c r="J140" s="226">
        <f>ROUND(I140*H140,2)</f>
        <v>0</v>
      </c>
      <c r="K140" s="222" t="s">
        <v>179</v>
      </c>
      <c r="L140" s="45"/>
      <c r="M140" s="227" t="s">
        <v>1</v>
      </c>
      <c r="N140" s="228" t="s">
        <v>41</v>
      </c>
      <c r="O140" s="92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1" t="s">
        <v>180</v>
      </c>
      <c r="AT140" s="231" t="s">
        <v>175</v>
      </c>
      <c r="AU140" s="231" t="s">
        <v>86</v>
      </c>
      <c r="AY140" s="18" t="s">
        <v>173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84</v>
      </c>
      <c r="BK140" s="232">
        <f>ROUND(I140*H140,2)</f>
        <v>0</v>
      </c>
      <c r="BL140" s="18" t="s">
        <v>180</v>
      </c>
      <c r="BM140" s="231" t="s">
        <v>760</v>
      </c>
    </row>
    <row r="141" spans="1:51" s="13" customFormat="1" ht="12">
      <c r="A141" s="13"/>
      <c r="B141" s="233"/>
      <c r="C141" s="234"/>
      <c r="D141" s="235" t="s">
        <v>182</v>
      </c>
      <c r="E141" s="236" t="s">
        <v>1</v>
      </c>
      <c r="F141" s="237" t="s">
        <v>372</v>
      </c>
      <c r="G141" s="234"/>
      <c r="H141" s="238">
        <v>665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182</v>
      </c>
      <c r="AU141" s="244" t="s">
        <v>86</v>
      </c>
      <c r="AV141" s="13" t="s">
        <v>86</v>
      </c>
      <c r="AW141" s="13" t="s">
        <v>32</v>
      </c>
      <c r="AX141" s="13" t="s">
        <v>84</v>
      </c>
      <c r="AY141" s="244" t="s">
        <v>173</v>
      </c>
    </row>
    <row r="142" spans="1:65" s="2" customFormat="1" ht="24.15" customHeight="1">
      <c r="A142" s="39"/>
      <c r="B142" s="40"/>
      <c r="C142" s="220" t="s">
        <v>216</v>
      </c>
      <c r="D142" s="220" t="s">
        <v>175</v>
      </c>
      <c r="E142" s="221" t="s">
        <v>387</v>
      </c>
      <c r="F142" s="222" t="s">
        <v>388</v>
      </c>
      <c r="G142" s="223" t="s">
        <v>208</v>
      </c>
      <c r="H142" s="224">
        <v>665</v>
      </c>
      <c r="I142" s="225"/>
      <c r="J142" s="226">
        <f>ROUND(I142*H142,2)</f>
        <v>0</v>
      </c>
      <c r="K142" s="222" t="s">
        <v>179</v>
      </c>
      <c r="L142" s="45"/>
      <c r="M142" s="227" t="s">
        <v>1</v>
      </c>
      <c r="N142" s="228" t="s">
        <v>41</v>
      </c>
      <c r="O142" s="92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1" t="s">
        <v>180</v>
      </c>
      <c r="AT142" s="231" t="s">
        <v>175</v>
      </c>
      <c r="AU142" s="231" t="s">
        <v>86</v>
      </c>
      <c r="AY142" s="18" t="s">
        <v>173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8" t="s">
        <v>84</v>
      </c>
      <c r="BK142" s="232">
        <f>ROUND(I142*H142,2)</f>
        <v>0</v>
      </c>
      <c r="BL142" s="18" t="s">
        <v>180</v>
      </c>
      <c r="BM142" s="231" t="s">
        <v>761</v>
      </c>
    </row>
    <row r="143" spans="1:51" s="13" customFormat="1" ht="12">
      <c r="A143" s="13"/>
      <c r="B143" s="233"/>
      <c r="C143" s="234"/>
      <c r="D143" s="235" t="s">
        <v>182</v>
      </c>
      <c r="E143" s="236" t="s">
        <v>1</v>
      </c>
      <c r="F143" s="237" t="s">
        <v>372</v>
      </c>
      <c r="G143" s="234"/>
      <c r="H143" s="238">
        <v>665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182</v>
      </c>
      <c r="AU143" s="244" t="s">
        <v>86</v>
      </c>
      <c r="AV143" s="13" t="s">
        <v>86</v>
      </c>
      <c r="AW143" s="13" t="s">
        <v>32</v>
      </c>
      <c r="AX143" s="13" t="s">
        <v>84</v>
      </c>
      <c r="AY143" s="244" t="s">
        <v>173</v>
      </c>
    </row>
    <row r="144" spans="1:65" s="2" customFormat="1" ht="24.15" customHeight="1">
      <c r="A144" s="39"/>
      <c r="B144" s="40"/>
      <c r="C144" s="220" t="s">
        <v>222</v>
      </c>
      <c r="D144" s="220" t="s">
        <v>175</v>
      </c>
      <c r="E144" s="221" t="s">
        <v>390</v>
      </c>
      <c r="F144" s="222" t="s">
        <v>391</v>
      </c>
      <c r="G144" s="223" t="s">
        <v>208</v>
      </c>
      <c r="H144" s="224">
        <v>665</v>
      </c>
      <c r="I144" s="225"/>
      <c r="J144" s="226">
        <f>ROUND(I144*H144,2)</f>
        <v>0</v>
      </c>
      <c r="K144" s="222" t="s">
        <v>1</v>
      </c>
      <c r="L144" s="45"/>
      <c r="M144" s="227" t="s">
        <v>1</v>
      </c>
      <c r="N144" s="228" t="s">
        <v>41</v>
      </c>
      <c r="O144" s="92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1" t="s">
        <v>180</v>
      </c>
      <c r="AT144" s="231" t="s">
        <v>175</v>
      </c>
      <c r="AU144" s="231" t="s">
        <v>86</v>
      </c>
      <c r="AY144" s="18" t="s">
        <v>173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8" t="s">
        <v>84</v>
      </c>
      <c r="BK144" s="232">
        <f>ROUND(I144*H144,2)</f>
        <v>0</v>
      </c>
      <c r="BL144" s="18" t="s">
        <v>180</v>
      </c>
      <c r="BM144" s="231" t="s">
        <v>762</v>
      </c>
    </row>
    <row r="145" spans="1:51" s="13" customFormat="1" ht="12">
      <c r="A145" s="13"/>
      <c r="B145" s="233"/>
      <c r="C145" s="234"/>
      <c r="D145" s="235" t="s">
        <v>182</v>
      </c>
      <c r="E145" s="236" t="s">
        <v>1</v>
      </c>
      <c r="F145" s="237" t="s">
        <v>763</v>
      </c>
      <c r="G145" s="234"/>
      <c r="H145" s="238">
        <v>665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182</v>
      </c>
      <c r="AU145" s="244" t="s">
        <v>86</v>
      </c>
      <c r="AV145" s="13" t="s">
        <v>86</v>
      </c>
      <c r="AW145" s="13" t="s">
        <v>32</v>
      </c>
      <c r="AX145" s="13" t="s">
        <v>76</v>
      </c>
      <c r="AY145" s="244" t="s">
        <v>173</v>
      </c>
    </row>
    <row r="146" spans="1:51" s="14" customFormat="1" ht="12">
      <c r="A146" s="14"/>
      <c r="B146" s="245"/>
      <c r="C146" s="246"/>
      <c r="D146" s="235" t="s">
        <v>182</v>
      </c>
      <c r="E146" s="247" t="s">
        <v>372</v>
      </c>
      <c r="F146" s="248" t="s">
        <v>185</v>
      </c>
      <c r="G146" s="246"/>
      <c r="H146" s="249">
        <v>665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182</v>
      </c>
      <c r="AU146" s="255" t="s">
        <v>86</v>
      </c>
      <c r="AV146" s="14" t="s">
        <v>180</v>
      </c>
      <c r="AW146" s="14" t="s">
        <v>32</v>
      </c>
      <c r="AX146" s="14" t="s">
        <v>84</v>
      </c>
      <c r="AY146" s="255" t="s">
        <v>173</v>
      </c>
    </row>
    <row r="147" spans="1:65" s="2" customFormat="1" ht="16.5" customHeight="1">
      <c r="A147" s="39"/>
      <c r="B147" s="40"/>
      <c r="C147" s="220" t="s">
        <v>227</v>
      </c>
      <c r="D147" s="220" t="s">
        <v>175</v>
      </c>
      <c r="E147" s="221" t="s">
        <v>764</v>
      </c>
      <c r="F147" s="222" t="s">
        <v>765</v>
      </c>
      <c r="G147" s="223" t="s">
        <v>458</v>
      </c>
      <c r="H147" s="224">
        <v>1</v>
      </c>
      <c r="I147" s="225"/>
      <c r="J147" s="226">
        <f>ROUND(I147*H147,2)</f>
        <v>0</v>
      </c>
      <c r="K147" s="222" t="s">
        <v>1</v>
      </c>
      <c r="L147" s="45"/>
      <c r="M147" s="227" t="s">
        <v>1</v>
      </c>
      <c r="N147" s="228" t="s">
        <v>41</v>
      </c>
      <c r="O147" s="92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1" t="s">
        <v>180</v>
      </c>
      <c r="AT147" s="231" t="s">
        <v>175</v>
      </c>
      <c r="AU147" s="231" t="s">
        <v>86</v>
      </c>
      <c r="AY147" s="18" t="s">
        <v>173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84</v>
      </c>
      <c r="BK147" s="232">
        <f>ROUND(I147*H147,2)</f>
        <v>0</v>
      </c>
      <c r="BL147" s="18" t="s">
        <v>180</v>
      </c>
      <c r="BM147" s="231" t="s">
        <v>766</v>
      </c>
    </row>
    <row r="148" spans="1:63" s="12" customFormat="1" ht="22.8" customHeight="1">
      <c r="A148" s="12"/>
      <c r="B148" s="204"/>
      <c r="C148" s="205"/>
      <c r="D148" s="206" t="s">
        <v>75</v>
      </c>
      <c r="E148" s="218" t="s">
        <v>222</v>
      </c>
      <c r="F148" s="218" t="s">
        <v>284</v>
      </c>
      <c r="G148" s="205"/>
      <c r="H148" s="205"/>
      <c r="I148" s="208"/>
      <c r="J148" s="219">
        <f>BK148</f>
        <v>0</v>
      </c>
      <c r="K148" s="205"/>
      <c r="L148" s="210"/>
      <c r="M148" s="211"/>
      <c r="N148" s="212"/>
      <c r="O148" s="212"/>
      <c r="P148" s="213">
        <f>SUM(P149:P152)</f>
        <v>0</v>
      </c>
      <c r="Q148" s="212"/>
      <c r="R148" s="213">
        <f>SUM(R149:R152)</f>
        <v>21.98576</v>
      </c>
      <c r="S148" s="212"/>
      <c r="T148" s="214">
        <f>SUM(T149:T152)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5" t="s">
        <v>84</v>
      </c>
      <c r="AT148" s="216" t="s">
        <v>75</v>
      </c>
      <c r="AU148" s="216" t="s">
        <v>84</v>
      </c>
      <c r="AY148" s="215" t="s">
        <v>173</v>
      </c>
      <c r="BK148" s="217">
        <f>SUM(BK149:BK152)</f>
        <v>0</v>
      </c>
    </row>
    <row r="149" spans="1:65" s="2" customFormat="1" ht="33" customHeight="1">
      <c r="A149" s="39"/>
      <c r="B149" s="40"/>
      <c r="C149" s="220" t="s">
        <v>232</v>
      </c>
      <c r="D149" s="220" t="s">
        <v>175</v>
      </c>
      <c r="E149" s="221" t="s">
        <v>743</v>
      </c>
      <c r="F149" s="222" t="s">
        <v>767</v>
      </c>
      <c r="G149" s="223" t="s">
        <v>288</v>
      </c>
      <c r="H149" s="224">
        <v>109.6</v>
      </c>
      <c r="I149" s="225"/>
      <c r="J149" s="226">
        <f>ROUND(I149*H149,2)</f>
        <v>0</v>
      </c>
      <c r="K149" s="222" t="s">
        <v>1</v>
      </c>
      <c r="L149" s="45"/>
      <c r="M149" s="227" t="s">
        <v>1</v>
      </c>
      <c r="N149" s="228" t="s">
        <v>41</v>
      </c>
      <c r="O149" s="92"/>
      <c r="P149" s="229">
        <f>O149*H149</f>
        <v>0</v>
      </c>
      <c r="Q149" s="229">
        <v>0.2006</v>
      </c>
      <c r="R149" s="229">
        <f>Q149*H149</f>
        <v>21.98576</v>
      </c>
      <c r="S149" s="229">
        <v>0</v>
      </c>
      <c r="T149" s="23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1" t="s">
        <v>180</v>
      </c>
      <c r="AT149" s="231" t="s">
        <v>175</v>
      </c>
      <c r="AU149" s="231" t="s">
        <v>86</v>
      </c>
      <c r="AY149" s="18" t="s">
        <v>173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84</v>
      </c>
      <c r="BK149" s="232">
        <f>ROUND(I149*H149,2)</f>
        <v>0</v>
      </c>
      <c r="BL149" s="18" t="s">
        <v>180</v>
      </c>
      <c r="BM149" s="231" t="s">
        <v>768</v>
      </c>
    </row>
    <row r="150" spans="1:51" s="13" customFormat="1" ht="12">
      <c r="A150" s="13"/>
      <c r="B150" s="233"/>
      <c r="C150" s="234"/>
      <c r="D150" s="235" t="s">
        <v>182</v>
      </c>
      <c r="E150" s="236" t="s">
        <v>1</v>
      </c>
      <c r="F150" s="237" t="s">
        <v>769</v>
      </c>
      <c r="G150" s="234"/>
      <c r="H150" s="238">
        <v>109.6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182</v>
      </c>
      <c r="AU150" s="244" t="s">
        <v>86</v>
      </c>
      <c r="AV150" s="13" t="s">
        <v>86</v>
      </c>
      <c r="AW150" s="13" t="s">
        <v>32</v>
      </c>
      <c r="AX150" s="13" t="s">
        <v>84</v>
      </c>
      <c r="AY150" s="244" t="s">
        <v>173</v>
      </c>
    </row>
    <row r="151" spans="1:65" s="2" customFormat="1" ht="16.5" customHeight="1">
      <c r="A151" s="39"/>
      <c r="B151" s="40"/>
      <c r="C151" s="220" t="s">
        <v>237</v>
      </c>
      <c r="D151" s="220" t="s">
        <v>175</v>
      </c>
      <c r="E151" s="221" t="s">
        <v>770</v>
      </c>
      <c r="F151" s="222" t="s">
        <v>771</v>
      </c>
      <c r="G151" s="223" t="s">
        <v>361</v>
      </c>
      <c r="H151" s="224">
        <v>1</v>
      </c>
      <c r="I151" s="225"/>
      <c r="J151" s="226">
        <f>ROUND(I151*H151,2)</f>
        <v>0</v>
      </c>
      <c r="K151" s="222" t="s">
        <v>1</v>
      </c>
      <c r="L151" s="45"/>
      <c r="M151" s="227" t="s">
        <v>1</v>
      </c>
      <c r="N151" s="228" t="s">
        <v>41</v>
      </c>
      <c r="O151" s="92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180</v>
      </c>
      <c r="AT151" s="231" t="s">
        <v>175</v>
      </c>
      <c r="AU151" s="231" t="s">
        <v>86</v>
      </c>
      <c r="AY151" s="18" t="s">
        <v>173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84</v>
      </c>
      <c r="BK151" s="232">
        <f>ROUND(I151*H151,2)</f>
        <v>0</v>
      </c>
      <c r="BL151" s="18" t="s">
        <v>180</v>
      </c>
      <c r="BM151" s="231" t="s">
        <v>772</v>
      </c>
    </row>
    <row r="152" spans="1:65" s="2" customFormat="1" ht="24.15" customHeight="1">
      <c r="A152" s="39"/>
      <c r="B152" s="40"/>
      <c r="C152" s="220" t="s">
        <v>243</v>
      </c>
      <c r="D152" s="220" t="s">
        <v>175</v>
      </c>
      <c r="E152" s="221" t="s">
        <v>773</v>
      </c>
      <c r="F152" s="222" t="s">
        <v>774</v>
      </c>
      <c r="G152" s="223" t="s">
        <v>361</v>
      </c>
      <c r="H152" s="224">
        <v>1</v>
      </c>
      <c r="I152" s="225"/>
      <c r="J152" s="226">
        <f>ROUND(I152*H152,2)</f>
        <v>0</v>
      </c>
      <c r="K152" s="222" t="s">
        <v>1</v>
      </c>
      <c r="L152" s="45"/>
      <c r="M152" s="227" t="s">
        <v>1</v>
      </c>
      <c r="N152" s="228" t="s">
        <v>41</v>
      </c>
      <c r="O152" s="92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1" t="s">
        <v>180</v>
      </c>
      <c r="AT152" s="231" t="s">
        <v>175</v>
      </c>
      <c r="AU152" s="231" t="s">
        <v>86</v>
      </c>
      <c r="AY152" s="18" t="s">
        <v>173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84</v>
      </c>
      <c r="BK152" s="232">
        <f>ROUND(I152*H152,2)</f>
        <v>0</v>
      </c>
      <c r="BL152" s="18" t="s">
        <v>180</v>
      </c>
      <c r="BM152" s="231" t="s">
        <v>775</v>
      </c>
    </row>
    <row r="153" spans="1:63" s="12" customFormat="1" ht="22.8" customHeight="1">
      <c r="A153" s="12"/>
      <c r="B153" s="204"/>
      <c r="C153" s="205"/>
      <c r="D153" s="206" t="s">
        <v>75</v>
      </c>
      <c r="E153" s="218" t="s">
        <v>305</v>
      </c>
      <c r="F153" s="218" t="s">
        <v>306</v>
      </c>
      <c r="G153" s="205"/>
      <c r="H153" s="205"/>
      <c r="I153" s="208"/>
      <c r="J153" s="219">
        <f>BK153</f>
        <v>0</v>
      </c>
      <c r="K153" s="205"/>
      <c r="L153" s="210"/>
      <c r="M153" s="211"/>
      <c r="N153" s="212"/>
      <c r="O153" s="212"/>
      <c r="P153" s="213">
        <f>P154</f>
        <v>0</v>
      </c>
      <c r="Q153" s="212"/>
      <c r="R153" s="213">
        <f>R154</f>
        <v>0</v>
      </c>
      <c r="S153" s="212"/>
      <c r="T153" s="214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5" t="s">
        <v>84</v>
      </c>
      <c r="AT153" s="216" t="s">
        <v>75</v>
      </c>
      <c r="AU153" s="216" t="s">
        <v>84</v>
      </c>
      <c r="AY153" s="215" t="s">
        <v>173</v>
      </c>
      <c r="BK153" s="217">
        <f>BK154</f>
        <v>0</v>
      </c>
    </row>
    <row r="154" spans="1:65" s="2" customFormat="1" ht="16.5" customHeight="1">
      <c r="A154" s="39"/>
      <c r="B154" s="40"/>
      <c r="C154" s="220" t="s">
        <v>250</v>
      </c>
      <c r="D154" s="220" t="s">
        <v>175</v>
      </c>
      <c r="E154" s="221" t="s">
        <v>308</v>
      </c>
      <c r="F154" s="222" t="s">
        <v>309</v>
      </c>
      <c r="G154" s="223" t="s">
        <v>246</v>
      </c>
      <c r="H154" s="224">
        <v>21.986</v>
      </c>
      <c r="I154" s="225"/>
      <c r="J154" s="226">
        <f>ROUND(I154*H154,2)</f>
        <v>0</v>
      </c>
      <c r="K154" s="222" t="s">
        <v>179</v>
      </c>
      <c r="L154" s="45"/>
      <c r="M154" s="227" t="s">
        <v>1</v>
      </c>
      <c r="N154" s="228" t="s">
        <v>41</v>
      </c>
      <c r="O154" s="92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1" t="s">
        <v>180</v>
      </c>
      <c r="AT154" s="231" t="s">
        <v>175</v>
      </c>
      <c r="AU154" s="231" t="s">
        <v>86</v>
      </c>
      <c r="AY154" s="18" t="s">
        <v>173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8" t="s">
        <v>84</v>
      </c>
      <c r="BK154" s="232">
        <f>ROUND(I154*H154,2)</f>
        <v>0</v>
      </c>
      <c r="BL154" s="18" t="s">
        <v>180</v>
      </c>
      <c r="BM154" s="231" t="s">
        <v>776</v>
      </c>
    </row>
    <row r="155" spans="1:63" s="12" customFormat="1" ht="22.8" customHeight="1">
      <c r="A155" s="12"/>
      <c r="B155" s="204"/>
      <c r="C155" s="205"/>
      <c r="D155" s="206" t="s">
        <v>75</v>
      </c>
      <c r="E155" s="218" t="s">
        <v>357</v>
      </c>
      <c r="F155" s="218" t="s">
        <v>358</v>
      </c>
      <c r="G155" s="205"/>
      <c r="H155" s="205"/>
      <c r="I155" s="208"/>
      <c r="J155" s="219">
        <f>BK155</f>
        <v>0</v>
      </c>
      <c r="K155" s="205"/>
      <c r="L155" s="210"/>
      <c r="M155" s="211"/>
      <c r="N155" s="212"/>
      <c r="O155" s="212"/>
      <c r="P155" s="213">
        <f>SUM(P156:P157)</f>
        <v>0</v>
      </c>
      <c r="Q155" s="212"/>
      <c r="R155" s="213">
        <f>SUM(R156:R157)</f>
        <v>0</v>
      </c>
      <c r="S155" s="212"/>
      <c r="T155" s="214">
        <f>SUM(T156:T157)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5" t="s">
        <v>84</v>
      </c>
      <c r="AT155" s="216" t="s">
        <v>75</v>
      </c>
      <c r="AU155" s="216" t="s">
        <v>84</v>
      </c>
      <c r="AY155" s="215" t="s">
        <v>173</v>
      </c>
      <c r="BK155" s="217">
        <f>SUM(BK156:BK157)</f>
        <v>0</v>
      </c>
    </row>
    <row r="156" spans="1:65" s="2" customFormat="1" ht="37.8" customHeight="1">
      <c r="A156" s="39"/>
      <c r="B156" s="40"/>
      <c r="C156" s="220" t="s">
        <v>8</v>
      </c>
      <c r="D156" s="220" t="s">
        <v>175</v>
      </c>
      <c r="E156" s="221" t="s">
        <v>777</v>
      </c>
      <c r="F156" s="222" t="s">
        <v>778</v>
      </c>
      <c r="G156" s="223" t="s">
        <v>490</v>
      </c>
      <c r="H156" s="224">
        <v>1</v>
      </c>
      <c r="I156" s="225"/>
      <c r="J156" s="226">
        <f>ROUND(I156*H156,2)</f>
        <v>0</v>
      </c>
      <c r="K156" s="222" t="s">
        <v>1</v>
      </c>
      <c r="L156" s="45"/>
      <c r="M156" s="227" t="s">
        <v>1</v>
      </c>
      <c r="N156" s="228" t="s">
        <v>41</v>
      </c>
      <c r="O156" s="92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1" t="s">
        <v>180</v>
      </c>
      <c r="AT156" s="231" t="s">
        <v>175</v>
      </c>
      <c r="AU156" s="231" t="s">
        <v>86</v>
      </c>
      <c r="AY156" s="18" t="s">
        <v>173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84</v>
      </c>
      <c r="BK156" s="232">
        <f>ROUND(I156*H156,2)</f>
        <v>0</v>
      </c>
      <c r="BL156" s="18" t="s">
        <v>180</v>
      </c>
      <c r="BM156" s="231" t="s">
        <v>779</v>
      </c>
    </row>
    <row r="157" spans="1:51" s="13" customFormat="1" ht="12">
      <c r="A157" s="13"/>
      <c r="B157" s="233"/>
      <c r="C157" s="234"/>
      <c r="D157" s="235" t="s">
        <v>182</v>
      </c>
      <c r="E157" s="236" t="s">
        <v>1</v>
      </c>
      <c r="F157" s="237" t="s">
        <v>84</v>
      </c>
      <c r="G157" s="234"/>
      <c r="H157" s="238">
        <v>1</v>
      </c>
      <c r="I157" s="239"/>
      <c r="J157" s="234"/>
      <c r="K157" s="234"/>
      <c r="L157" s="240"/>
      <c r="M157" s="281"/>
      <c r="N157" s="282"/>
      <c r="O157" s="282"/>
      <c r="P157" s="282"/>
      <c r="Q157" s="282"/>
      <c r="R157" s="282"/>
      <c r="S157" s="282"/>
      <c r="T157" s="28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182</v>
      </c>
      <c r="AU157" s="244" t="s">
        <v>86</v>
      </c>
      <c r="AV157" s="13" t="s">
        <v>86</v>
      </c>
      <c r="AW157" s="13" t="s">
        <v>32</v>
      </c>
      <c r="AX157" s="13" t="s">
        <v>84</v>
      </c>
      <c r="AY157" s="244" t="s">
        <v>173</v>
      </c>
    </row>
    <row r="158" spans="1:31" s="2" customFormat="1" ht="6.95" customHeight="1">
      <c r="A158" s="39"/>
      <c r="B158" s="67"/>
      <c r="C158" s="68"/>
      <c r="D158" s="68"/>
      <c r="E158" s="68"/>
      <c r="F158" s="68"/>
      <c r="G158" s="68"/>
      <c r="H158" s="68"/>
      <c r="I158" s="68"/>
      <c r="J158" s="68"/>
      <c r="K158" s="68"/>
      <c r="L158" s="45"/>
      <c r="M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</row>
  </sheetData>
  <sheetProtection password="CC35" sheet="1" objects="1" scenarios="1" formatColumns="0" formatRows="0" autoFilter="0"/>
  <autoFilter ref="C121:K157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119</v>
      </c>
      <c r="AZ2" s="137" t="s">
        <v>780</v>
      </c>
      <c r="BA2" s="137" t="s">
        <v>781</v>
      </c>
      <c r="BB2" s="137" t="s">
        <v>1</v>
      </c>
      <c r="BC2" s="137" t="s">
        <v>782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133</v>
      </c>
      <c r="BA3" s="137" t="s">
        <v>783</v>
      </c>
      <c r="BB3" s="137" t="s">
        <v>1</v>
      </c>
      <c r="BC3" s="137" t="s">
        <v>784</v>
      </c>
      <c r="BD3" s="137" t="s">
        <v>86</v>
      </c>
    </row>
    <row r="4" spans="2:5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  <c r="AZ4" s="137" t="s">
        <v>372</v>
      </c>
      <c r="BA4" s="137" t="s">
        <v>373</v>
      </c>
      <c r="BB4" s="137" t="s">
        <v>1</v>
      </c>
      <c r="BC4" s="137" t="s">
        <v>785</v>
      </c>
      <c r="BD4" s="137" t="s">
        <v>86</v>
      </c>
    </row>
    <row r="5" spans="2:56" s="1" customFormat="1" ht="6.95" customHeight="1">
      <c r="B5" s="21"/>
      <c r="L5" s="21"/>
      <c r="AZ5" s="137" t="s">
        <v>136</v>
      </c>
      <c r="BA5" s="137" t="s">
        <v>137</v>
      </c>
      <c r="BB5" s="137" t="s">
        <v>1</v>
      </c>
      <c r="BC5" s="137" t="s">
        <v>786</v>
      </c>
      <c r="BD5" s="137" t="s">
        <v>86</v>
      </c>
    </row>
    <row r="6" spans="2:56" s="1" customFormat="1" ht="12" customHeight="1">
      <c r="B6" s="21"/>
      <c r="D6" s="142" t="s">
        <v>16</v>
      </c>
      <c r="L6" s="21"/>
      <c r="AZ6" s="137" t="s">
        <v>787</v>
      </c>
      <c r="BA6" s="137" t="s">
        <v>788</v>
      </c>
      <c r="BB6" s="137" t="s">
        <v>1</v>
      </c>
      <c r="BC6" s="137" t="s">
        <v>789</v>
      </c>
      <c r="BD6" s="137" t="s">
        <v>86</v>
      </c>
    </row>
    <row r="7" spans="2:12" s="1" customFormat="1" ht="16.5" customHeight="1">
      <c r="B7" s="21"/>
      <c r="E7" s="143" t="str">
        <f>'Rekapitulace stavby'!K6</f>
        <v>Vranovice sportoviště (9.9.2022)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790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ROUND((SUM(BE122:BE177)),2)</f>
        <v>0</v>
      </c>
      <c r="G33" s="39"/>
      <c r="H33" s="39"/>
      <c r="I33" s="157">
        <v>0.21</v>
      </c>
      <c r="J33" s="156">
        <f>ROUND(((SUM(BE122:BE177))*I33),2)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ROUND((SUM(BF122:BF177)),2)</f>
        <v>0</v>
      </c>
      <c r="G34" s="39"/>
      <c r="H34" s="39"/>
      <c r="I34" s="157">
        <v>0.15</v>
      </c>
      <c r="J34" s="156">
        <f>ROUND(((SUM(BF122:BF177))*I34),2)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ROUND((SUM(BG122:BG177)),2)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ROUND((SUM(BH122:BH177)),2)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ROUND((SUM(BI122:BI177)),2)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(9.9.2022)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07 - Běžecká dráha a doskočiště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J123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J124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153</v>
      </c>
      <c r="E99" s="190"/>
      <c r="F99" s="190"/>
      <c r="G99" s="190"/>
      <c r="H99" s="190"/>
      <c r="I99" s="190"/>
      <c r="J99" s="191">
        <f>J151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154</v>
      </c>
      <c r="E100" s="190"/>
      <c r="F100" s="190"/>
      <c r="G100" s="190"/>
      <c r="H100" s="190"/>
      <c r="I100" s="190"/>
      <c r="J100" s="191">
        <f>J168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155</v>
      </c>
      <c r="E101" s="190"/>
      <c r="F101" s="190"/>
      <c r="G101" s="190"/>
      <c r="H101" s="190"/>
      <c r="I101" s="190"/>
      <c r="J101" s="191">
        <f>J172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333</v>
      </c>
      <c r="E102" s="190"/>
      <c r="F102" s="190"/>
      <c r="G102" s="190"/>
      <c r="H102" s="190"/>
      <c r="I102" s="190"/>
      <c r="J102" s="191">
        <f>J174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158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6" t="str">
        <f>E7</f>
        <v>Vranovice sportoviště (9.9.2022)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142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SO 07 - Běžecká dráha a doskočiště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Vranovice</v>
      </c>
      <c r="G116" s="41"/>
      <c r="H116" s="41"/>
      <c r="I116" s="33" t="s">
        <v>22</v>
      </c>
      <c r="J116" s="80" t="str">
        <f>IF(J12="","",J12)</f>
        <v>9. 9. 2022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3" t="s">
        <v>24</v>
      </c>
      <c r="D118" s="41"/>
      <c r="E118" s="41"/>
      <c r="F118" s="28" t="str">
        <f>E15</f>
        <v>Obec Vranovice, Školní 1, Vranovice 691 25</v>
      </c>
      <c r="G118" s="41"/>
      <c r="H118" s="41"/>
      <c r="I118" s="33" t="s">
        <v>30</v>
      </c>
      <c r="J118" s="37" t="str">
        <f>E21</f>
        <v xml:space="preserve">Projecticon s.r.o., A. Kopeckého 151, Nový Hrádek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3"/>
      <c r="B121" s="194"/>
      <c r="C121" s="195" t="s">
        <v>159</v>
      </c>
      <c r="D121" s="196" t="s">
        <v>61</v>
      </c>
      <c r="E121" s="196" t="s">
        <v>57</v>
      </c>
      <c r="F121" s="196" t="s">
        <v>58</v>
      </c>
      <c r="G121" s="196" t="s">
        <v>160</v>
      </c>
      <c r="H121" s="196" t="s">
        <v>161</v>
      </c>
      <c r="I121" s="196" t="s">
        <v>162</v>
      </c>
      <c r="J121" s="196" t="s">
        <v>146</v>
      </c>
      <c r="K121" s="197" t="s">
        <v>163</v>
      </c>
      <c r="L121" s="198"/>
      <c r="M121" s="101" t="s">
        <v>1</v>
      </c>
      <c r="N121" s="102" t="s">
        <v>40</v>
      </c>
      <c r="O121" s="102" t="s">
        <v>164</v>
      </c>
      <c r="P121" s="102" t="s">
        <v>165</v>
      </c>
      <c r="Q121" s="102" t="s">
        <v>166</v>
      </c>
      <c r="R121" s="102" t="s">
        <v>167</v>
      </c>
      <c r="S121" s="102" t="s">
        <v>168</v>
      </c>
      <c r="T121" s="103" t="s">
        <v>169</v>
      </c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</row>
    <row r="122" spans="1:63" s="2" customFormat="1" ht="22.8" customHeight="1">
      <c r="A122" s="39"/>
      <c r="B122" s="40"/>
      <c r="C122" s="108" t="s">
        <v>170</v>
      </c>
      <c r="D122" s="41"/>
      <c r="E122" s="41"/>
      <c r="F122" s="41"/>
      <c r="G122" s="41"/>
      <c r="H122" s="41"/>
      <c r="I122" s="41"/>
      <c r="J122" s="199">
        <f>BK122</f>
        <v>0</v>
      </c>
      <c r="K122" s="41"/>
      <c r="L122" s="45"/>
      <c r="M122" s="104"/>
      <c r="N122" s="200"/>
      <c r="O122" s="105"/>
      <c r="P122" s="201">
        <f>P123</f>
        <v>0</v>
      </c>
      <c r="Q122" s="105"/>
      <c r="R122" s="201">
        <f>R123</f>
        <v>143.221596</v>
      </c>
      <c r="S122" s="105"/>
      <c r="T122" s="202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148</v>
      </c>
      <c r="BK122" s="203">
        <f>BK123</f>
        <v>0</v>
      </c>
    </row>
    <row r="123" spans="1:63" s="12" customFormat="1" ht="25.9" customHeight="1">
      <c r="A123" s="12"/>
      <c r="B123" s="204"/>
      <c r="C123" s="205"/>
      <c r="D123" s="206" t="s">
        <v>75</v>
      </c>
      <c r="E123" s="207" t="s">
        <v>171</v>
      </c>
      <c r="F123" s="207" t="s">
        <v>172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P124+P151+P168+P172+P174</f>
        <v>0</v>
      </c>
      <c r="Q123" s="212"/>
      <c r="R123" s="213">
        <f>R124+R151+R168+R172+R174</f>
        <v>143.221596</v>
      </c>
      <c r="S123" s="212"/>
      <c r="T123" s="214">
        <f>T124+T151+T168+T172+T174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84</v>
      </c>
      <c r="AT123" s="216" t="s">
        <v>75</v>
      </c>
      <c r="AU123" s="216" t="s">
        <v>76</v>
      </c>
      <c r="AY123" s="215" t="s">
        <v>173</v>
      </c>
      <c r="BK123" s="217">
        <f>BK124+BK151+BK168+BK172+BK174</f>
        <v>0</v>
      </c>
    </row>
    <row r="124" spans="1:63" s="12" customFormat="1" ht="22.8" customHeight="1">
      <c r="A124" s="12"/>
      <c r="B124" s="204"/>
      <c r="C124" s="205"/>
      <c r="D124" s="206" t="s">
        <v>75</v>
      </c>
      <c r="E124" s="218" t="s">
        <v>84</v>
      </c>
      <c r="F124" s="218" t="s">
        <v>174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SUM(P125:P150)</f>
        <v>0</v>
      </c>
      <c r="Q124" s="212"/>
      <c r="R124" s="213">
        <f>SUM(R125:R150)</f>
        <v>0</v>
      </c>
      <c r="S124" s="212"/>
      <c r="T124" s="214">
        <f>SUM(T125:T150)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84</v>
      </c>
      <c r="AT124" s="216" t="s">
        <v>75</v>
      </c>
      <c r="AU124" s="216" t="s">
        <v>84</v>
      </c>
      <c r="AY124" s="215" t="s">
        <v>173</v>
      </c>
      <c r="BK124" s="217">
        <f>SUM(BK125:BK150)</f>
        <v>0</v>
      </c>
    </row>
    <row r="125" spans="1:65" s="2" customFormat="1" ht="33" customHeight="1">
      <c r="A125" s="39"/>
      <c r="B125" s="40"/>
      <c r="C125" s="220" t="s">
        <v>84</v>
      </c>
      <c r="D125" s="220" t="s">
        <v>175</v>
      </c>
      <c r="E125" s="221" t="s">
        <v>791</v>
      </c>
      <c r="F125" s="222" t="s">
        <v>792</v>
      </c>
      <c r="G125" s="223" t="s">
        <v>178</v>
      </c>
      <c r="H125" s="224">
        <v>272.1</v>
      </c>
      <c r="I125" s="225"/>
      <c r="J125" s="226">
        <f>ROUND(I125*H125,2)</f>
        <v>0</v>
      </c>
      <c r="K125" s="222" t="s">
        <v>179</v>
      </c>
      <c r="L125" s="45"/>
      <c r="M125" s="227" t="s">
        <v>1</v>
      </c>
      <c r="N125" s="228" t="s">
        <v>41</v>
      </c>
      <c r="O125" s="92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1" t="s">
        <v>180</v>
      </c>
      <c r="AT125" s="231" t="s">
        <v>175</v>
      </c>
      <c r="AU125" s="231" t="s">
        <v>86</v>
      </c>
      <c r="AY125" s="18" t="s">
        <v>173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84</v>
      </c>
      <c r="BK125" s="232">
        <f>ROUND(I125*H125,2)</f>
        <v>0</v>
      </c>
      <c r="BL125" s="18" t="s">
        <v>180</v>
      </c>
      <c r="BM125" s="231" t="s">
        <v>793</v>
      </c>
    </row>
    <row r="126" spans="1:51" s="13" customFormat="1" ht="12">
      <c r="A126" s="13"/>
      <c r="B126" s="233"/>
      <c r="C126" s="234"/>
      <c r="D126" s="235" t="s">
        <v>182</v>
      </c>
      <c r="E126" s="236" t="s">
        <v>1</v>
      </c>
      <c r="F126" s="237" t="s">
        <v>794</v>
      </c>
      <c r="G126" s="234"/>
      <c r="H126" s="238">
        <v>382.5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182</v>
      </c>
      <c r="AU126" s="244" t="s">
        <v>86</v>
      </c>
      <c r="AV126" s="13" t="s">
        <v>86</v>
      </c>
      <c r="AW126" s="13" t="s">
        <v>32</v>
      </c>
      <c r="AX126" s="13" t="s">
        <v>76</v>
      </c>
      <c r="AY126" s="244" t="s">
        <v>173</v>
      </c>
    </row>
    <row r="127" spans="1:51" s="13" customFormat="1" ht="12">
      <c r="A127" s="13"/>
      <c r="B127" s="233"/>
      <c r="C127" s="234"/>
      <c r="D127" s="235" t="s">
        <v>182</v>
      </c>
      <c r="E127" s="236" t="s">
        <v>1</v>
      </c>
      <c r="F127" s="237" t="s">
        <v>795</v>
      </c>
      <c r="G127" s="234"/>
      <c r="H127" s="238">
        <v>-120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182</v>
      </c>
      <c r="AU127" s="244" t="s">
        <v>86</v>
      </c>
      <c r="AV127" s="13" t="s">
        <v>86</v>
      </c>
      <c r="AW127" s="13" t="s">
        <v>32</v>
      </c>
      <c r="AX127" s="13" t="s">
        <v>76</v>
      </c>
      <c r="AY127" s="244" t="s">
        <v>173</v>
      </c>
    </row>
    <row r="128" spans="1:51" s="13" customFormat="1" ht="12">
      <c r="A128" s="13"/>
      <c r="B128" s="233"/>
      <c r="C128" s="234"/>
      <c r="D128" s="235" t="s">
        <v>182</v>
      </c>
      <c r="E128" s="236" t="s">
        <v>1</v>
      </c>
      <c r="F128" s="237" t="s">
        <v>796</v>
      </c>
      <c r="G128" s="234"/>
      <c r="H128" s="238">
        <v>9.6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182</v>
      </c>
      <c r="AU128" s="244" t="s">
        <v>86</v>
      </c>
      <c r="AV128" s="13" t="s">
        <v>86</v>
      </c>
      <c r="AW128" s="13" t="s">
        <v>32</v>
      </c>
      <c r="AX128" s="13" t="s">
        <v>76</v>
      </c>
      <c r="AY128" s="244" t="s">
        <v>173</v>
      </c>
    </row>
    <row r="129" spans="1:51" s="14" customFormat="1" ht="12">
      <c r="A129" s="14"/>
      <c r="B129" s="245"/>
      <c r="C129" s="246"/>
      <c r="D129" s="235" t="s">
        <v>182</v>
      </c>
      <c r="E129" s="247" t="s">
        <v>133</v>
      </c>
      <c r="F129" s="248" t="s">
        <v>185</v>
      </c>
      <c r="G129" s="246"/>
      <c r="H129" s="249">
        <v>272.1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182</v>
      </c>
      <c r="AU129" s="255" t="s">
        <v>86</v>
      </c>
      <c r="AV129" s="14" t="s">
        <v>180</v>
      </c>
      <c r="AW129" s="14" t="s">
        <v>32</v>
      </c>
      <c r="AX129" s="14" t="s">
        <v>84</v>
      </c>
      <c r="AY129" s="255" t="s">
        <v>173</v>
      </c>
    </row>
    <row r="130" spans="1:65" s="2" customFormat="1" ht="37.8" customHeight="1">
      <c r="A130" s="39"/>
      <c r="B130" s="40"/>
      <c r="C130" s="220" t="s">
        <v>86</v>
      </c>
      <c r="D130" s="220" t="s">
        <v>175</v>
      </c>
      <c r="E130" s="221" t="s">
        <v>526</v>
      </c>
      <c r="F130" s="222" t="s">
        <v>527</v>
      </c>
      <c r="G130" s="223" t="s">
        <v>178</v>
      </c>
      <c r="H130" s="224">
        <v>85.5</v>
      </c>
      <c r="I130" s="225"/>
      <c r="J130" s="226">
        <f>ROUND(I130*H130,2)</f>
        <v>0</v>
      </c>
      <c r="K130" s="222" t="s">
        <v>179</v>
      </c>
      <c r="L130" s="45"/>
      <c r="M130" s="227" t="s">
        <v>1</v>
      </c>
      <c r="N130" s="228" t="s">
        <v>41</v>
      </c>
      <c r="O130" s="92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1" t="s">
        <v>180</v>
      </c>
      <c r="AT130" s="231" t="s">
        <v>175</v>
      </c>
      <c r="AU130" s="231" t="s">
        <v>86</v>
      </c>
      <c r="AY130" s="18" t="s">
        <v>173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8" t="s">
        <v>84</v>
      </c>
      <c r="BK130" s="232">
        <f>ROUND(I130*H130,2)</f>
        <v>0</v>
      </c>
      <c r="BL130" s="18" t="s">
        <v>180</v>
      </c>
      <c r="BM130" s="231" t="s">
        <v>797</v>
      </c>
    </row>
    <row r="131" spans="1:51" s="13" customFormat="1" ht="12">
      <c r="A131" s="13"/>
      <c r="B131" s="233"/>
      <c r="C131" s="234"/>
      <c r="D131" s="235" t="s">
        <v>182</v>
      </c>
      <c r="E131" s="236" t="s">
        <v>1</v>
      </c>
      <c r="F131" s="237" t="s">
        <v>798</v>
      </c>
      <c r="G131" s="234"/>
      <c r="H131" s="238">
        <v>85.5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182</v>
      </c>
      <c r="AU131" s="244" t="s">
        <v>86</v>
      </c>
      <c r="AV131" s="13" t="s">
        <v>86</v>
      </c>
      <c r="AW131" s="13" t="s">
        <v>32</v>
      </c>
      <c r="AX131" s="13" t="s">
        <v>84</v>
      </c>
      <c r="AY131" s="244" t="s">
        <v>173</v>
      </c>
    </row>
    <row r="132" spans="1:65" s="2" customFormat="1" ht="37.8" customHeight="1">
      <c r="A132" s="39"/>
      <c r="B132" s="40"/>
      <c r="C132" s="220" t="s">
        <v>190</v>
      </c>
      <c r="D132" s="220" t="s">
        <v>175</v>
      </c>
      <c r="E132" s="221" t="s">
        <v>195</v>
      </c>
      <c r="F132" s="222" t="s">
        <v>196</v>
      </c>
      <c r="G132" s="223" t="s">
        <v>178</v>
      </c>
      <c r="H132" s="224">
        <v>186.6</v>
      </c>
      <c r="I132" s="225"/>
      <c r="J132" s="226">
        <f>ROUND(I132*H132,2)</f>
        <v>0</v>
      </c>
      <c r="K132" s="222" t="s">
        <v>179</v>
      </c>
      <c r="L132" s="45"/>
      <c r="M132" s="227" t="s">
        <v>1</v>
      </c>
      <c r="N132" s="228" t="s">
        <v>41</v>
      </c>
      <c r="O132" s="92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180</v>
      </c>
      <c r="AT132" s="231" t="s">
        <v>175</v>
      </c>
      <c r="AU132" s="231" t="s">
        <v>86</v>
      </c>
      <c r="AY132" s="18" t="s">
        <v>173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180</v>
      </c>
      <c r="BM132" s="231" t="s">
        <v>197</v>
      </c>
    </row>
    <row r="133" spans="1:51" s="13" customFormat="1" ht="12">
      <c r="A133" s="13"/>
      <c r="B133" s="233"/>
      <c r="C133" s="234"/>
      <c r="D133" s="235" t="s">
        <v>182</v>
      </c>
      <c r="E133" s="236" t="s">
        <v>1</v>
      </c>
      <c r="F133" s="237" t="s">
        <v>799</v>
      </c>
      <c r="G133" s="234"/>
      <c r="H133" s="238">
        <v>186.6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182</v>
      </c>
      <c r="AU133" s="244" t="s">
        <v>86</v>
      </c>
      <c r="AV133" s="13" t="s">
        <v>86</v>
      </c>
      <c r="AW133" s="13" t="s">
        <v>32</v>
      </c>
      <c r="AX133" s="13" t="s">
        <v>76</v>
      </c>
      <c r="AY133" s="244" t="s">
        <v>173</v>
      </c>
    </row>
    <row r="134" spans="1:51" s="14" customFormat="1" ht="12">
      <c r="A134" s="14"/>
      <c r="B134" s="245"/>
      <c r="C134" s="246"/>
      <c r="D134" s="235" t="s">
        <v>182</v>
      </c>
      <c r="E134" s="247" t="s">
        <v>136</v>
      </c>
      <c r="F134" s="248" t="s">
        <v>185</v>
      </c>
      <c r="G134" s="246"/>
      <c r="H134" s="249">
        <v>186.6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182</v>
      </c>
      <c r="AU134" s="255" t="s">
        <v>86</v>
      </c>
      <c r="AV134" s="14" t="s">
        <v>180</v>
      </c>
      <c r="AW134" s="14" t="s">
        <v>32</v>
      </c>
      <c r="AX134" s="14" t="s">
        <v>84</v>
      </c>
      <c r="AY134" s="255" t="s">
        <v>173</v>
      </c>
    </row>
    <row r="135" spans="1:65" s="2" customFormat="1" ht="24.15" customHeight="1">
      <c r="A135" s="39"/>
      <c r="B135" s="40"/>
      <c r="C135" s="220" t="s">
        <v>180</v>
      </c>
      <c r="D135" s="220" t="s">
        <v>175</v>
      </c>
      <c r="E135" s="221" t="s">
        <v>201</v>
      </c>
      <c r="F135" s="222" t="s">
        <v>202</v>
      </c>
      <c r="G135" s="223" t="s">
        <v>178</v>
      </c>
      <c r="H135" s="224">
        <v>357.6</v>
      </c>
      <c r="I135" s="225"/>
      <c r="J135" s="226">
        <f>ROUND(I135*H135,2)</f>
        <v>0</v>
      </c>
      <c r="K135" s="222" t="s">
        <v>179</v>
      </c>
      <c r="L135" s="45"/>
      <c r="M135" s="227" t="s">
        <v>1</v>
      </c>
      <c r="N135" s="228" t="s">
        <v>41</v>
      </c>
      <c r="O135" s="92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180</v>
      </c>
      <c r="AT135" s="231" t="s">
        <v>175</v>
      </c>
      <c r="AU135" s="231" t="s">
        <v>86</v>
      </c>
      <c r="AY135" s="18" t="s">
        <v>173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84</v>
      </c>
      <c r="BK135" s="232">
        <f>ROUND(I135*H135,2)</f>
        <v>0</v>
      </c>
      <c r="BL135" s="18" t="s">
        <v>180</v>
      </c>
      <c r="BM135" s="231" t="s">
        <v>203</v>
      </c>
    </row>
    <row r="136" spans="1:51" s="13" customFormat="1" ht="12">
      <c r="A136" s="13"/>
      <c r="B136" s="233"/>
      <c r="C136" s="234"/>
      <c r="D136" s="235" t="s">
        <v>182</v>
      </c>
      <c r="E136" s="236" t="s">
        <v>1</v>
      </c>
      <c r="F136" s="237" t="s">
        <v>800</v>
      </c>
      <c r="G136" s="234"/>
      <c r="H136" s="238">
        <v>357.6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182</v>
      </c>
      <c r="AU136" s="244" t="s">
        <v>86</v>
      </c>
      <c r="AV136" s="13" t="s">
        <v>86</v>
      </c>
      <c r="AW136" s="13" t="s">
        <v>32</v>
      </c>
      <c r="AX136" s="13" t="s">
        <v>84</v>
      </c>
      <c r="AY136" s="244" t="s">
        <v>173</v>
      </c>
    </row>
    <row r="137" spans="1:65" s="2" customFormat="1" ht="24.15" customHeight="1">
      <c r="A137" s="39"/>
      <c r="B137" s="40"/>
      <c r="C137" s="220" t="s">
        <v>200</v>
      </c>
      <c r="D137" s="220" t="s">
        <v>175</v>
      </c>
      <c r="E137" s="221" t="s">
        <v>206</v>
      </c>
      <c r="F137" s="222" t="s">
        <v>207</v>
      </c>
      <c r="G137" s="223" t="s">
        <v>208</v>
      </c>
      <c r="H137" s="224">
        <v>1307</v>
      </c>
      <c r="I137" s="225"/>
      <c r="J137" s="226">
        <f>ROUND(I137*H137,2)</f>
        <v>0</v>
      </c>
      <c r="K137" s="222" t="s">
        <v>179</v>
      </c>
      <c r="L137" s="45"/>
      <c r="M137" s="227" t="s">
        <v>1</v>
      </c>
      <c r="N137" s="228" t="s">
        <v>41</v>
      </c>
      <c r="O137" s="92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1" t="s">
        <v>180</v>
      </c>
      <c r="AT137" s="231" t="s">
        <v>175</v>
      </c>
      <c r="AU137" s="231" t="s">
        <v>86</v>
      </c>
      <c r="AY137" s="18" t="s">
        <v>173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84</v>
      </c>
      <c r="BK137" s="232">
        <f>ROUND(I137*H137,2)</f>
        <v>0</v>
      </c>
      <c r="BL137" s="18" t="s">
        <v>180</v>
      </c>
      <c r="BM137" s="231" t="s">
        <v>209</v>
      </c>
    </row>
    <row r="138" spans="1:51" s="13" customFormat="1" ht="12">
      <c r="A138" s="13"/>
      <c r="B138" s="233"/>
      <c r="C138" s="234"/>
      <c r="D138" s="235" t="s">
        <v>182</v>
      </c>
      <c r="E138" s="236" t="s">
        <v>1</v>
      </c>
      <c r="F138" s="237" t="s">
        <v>801</v>
      </c>
      <c r="G138" s="234"/>
      <c r="H138" s="238">
        <v>1307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182</v>
      </c>
      <c r="AU138" s="244" t="s">
        <v>86</v>
      </c>
      <c r="AV138" s="13" t="s">
        <v>86</v>
      </c>
      <c r="AW138" s="13" t="s">
        <v>32</v>
      </c>
      <c r="AX138" s="13" t="s">
        <v>84</v>
      </c>
      <c r="AY138" s="244" t="s">
        <v>173</v>
      </c>
    </row>
    <row r="139" spans="1:65" s="2" customFormat="1" ht="16.5" customHeight="1">
      <c r="A139" s="39"/>
      <c r="B139" s="40"/>
      <c r="C139" s="220" t="s">
        <v>205</v>
      </c>
      <c r="D139" s="220" t="s">
        <v>175</v>
      </c>
      <c r="E139" s="221" t="s">
        <v>212</v>
      </c>
      <c r="F139" s="222" t="s">
        <v>213</v>
      </c>
      <c r="G139" s="223" t="s">
        <v>178</v>
      </c>
      <c r="H139" s="224">
        <v>272.1</v>
      </c>
      <c r="I139" s="225"/>
      <c r="J139" s="226">
        <f>ROUND(I139*H139,2)</f>
        <v>0</v>
      </c>
      <c r="K139" s="222" t="s">
        <v>179</v>
      </c>
      <c r="L139" s="45"/>
      <c r="M139" s="227" t="s">
        <v>1</v>
      </c>
      <c r="N139" s="228" t="s">
        <v>41</v>
      </c>
      <c r="O139" s="92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180</v>
      </c>
      <c r="AT139" s="231" t="s">
        <v>175</v>
      </c>
      <c r="AU139" s="231" t="s">
        <v>86</v>
      </c>
      <c r="AY139" s="18" t="s">
        <v>173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84</v>
      </c>
      <c r="BK139" s="232">
        <f>ROUND(I139*H139,2)</f>
        <v>0</v>
      </c>
      <c r="BL139" s="18" t="s">
        <v>180</v>
      </c>
      <c r="BM139" s="231" t="s">
        <v>214</v>
      </c>
    </row>
    <row r="140" spans="1:51" s="13" customFormat="1" ht="12">
      <c r="A140" s="13"/>
      <c r="B140" s="233"/>
      <c r="C140" s="234"/>
      <c r="D140" s="235" t="s">
        <v>182</v>
      </c>
      <c r="E140" s="236" t="s">
        <v>1</v>
      </c>
      <c r="F140" s="237" t="s">
        <v>802</v>
      </c>
      <c r="G140" s="234"/>
      <c r="H140" s="238">
        <v>272.1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182</v>
      </c>
      <c r="AU140" s="244" t="s">
        <v>86</v>
      </c>
      <c r="AV140" s="13" t="s">
        <v>86</v>
      </c>
      <c r="AW140" s="13" t="s">
        <v>32</v>
      </c>
      <c r="AX140" s="13" t="s">
        <v>84</v>
      </c>
      <c r="AY140" s="244" t="s">
        <v>173</v>
      </c>
    </row>
    <row r="141" spans="1:65" s="2" customFormat="1" ht="24.15" customHeight="1">
      <c r="A141" s="39"/>
      <c r="B141" s="40"/>
      <c r="C141" s="220" t="s">
        <v>211</v>
      </c>
      <c r="D141" s="220" t="s">
        <v>175</v>
      </c>
      <c r="E141" s="221" t="s">
        <v>803</v>
      </c>
      <c r="F141" s="222" t="s">
        <v>804</v>
      </c>
      <c r="G141" s="223" t="s">
        <v>178</v>
      </c>
      <c r="H141" s="224">
        <v>85.5</v>
      </c>
      <c r="I141" s="225"/>
      <c r="J141" s="226">
        <f>ROUND(I141*H141,2)</f>
        <v>0</v>
      </c>
      <c r="K141" s="222" t="s">
        <v>179</v>
      </c>
      <c r="L141" s="45"/>
      <c r="M141" s="227" t="s">
        <v>1</v>
      </c>
      <c r="N141" s="228" t="s">
        <v>41</v>
      </c>
      <c r="O141" s="92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1" t="s">
        <v>180</v>
      </c>
      <c r="AT141" s="231" t="s">
        <v>175</v>
      </c>
      <c r="AU141" s="231" t="s">
        <v>86</v>
      </c>
      <c r="AY141" s="18" t="s">
        <v>173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84</v>
      </c>
      <c r="BK141" s="232">
        <f>ROUND(I141*H141,2)</f>
        <v>0</v>
      </c>
      <c r="BL141" s="18" t="s">
        <v>180</v>
      </c>
      <c r="BM141" s="231" t="s">
        <v>805</v>
      </c>
    </row>
    <row r="142" spans="1:51" s="15" customFormat="1" ht="12">
      <c r="A142" s="15"/>
      <c r="B142" s="271"/>
      <c r="C142" s="272"/>
      <c r="D142" s="235" t="s">
        <v>182</v>
      </c>
      <c r="E142" s="273" t="s">
        <v>1</v>
      </c>
      <c r="F142" s="274" t="s">
        <v>806</v>
      </c>
      <c r="G142" s="272"/>
      <c r="H142" s="273" t="s">
        <v>1</v>
      </c>
      <c r="I142" s="275"/>
      <c r="J142" s="272"/>
      <c r="K142" s="272"/>
      <c r="L142" s="276"/>
      <c r="M142" s="277"/>
      <c r="N142" s="278"/>
      <c r="O142" s="278"/>
      <c r="P142" s="278"/>
      <c r="Q142" s="278"/>
      <c r="R142" s="278"/>
      <c r="S142" s="278"/>
      <c r="T142" s="279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80" t="s">
        <v>182</v>
      </c>
      <c r="AU142" s="280" t="s">
        <v>86</v>
      </c>
      <c r="AV142" s="15" t="s">
        <v>84</v>
      </c>
      <c r="AW142" s="15" t="s">
        <v>32</v>
      </c>
      <c r="AX142" s="15" t="s">
        <v>76</v>
      </c>
      <c r="AY142" s="280" t="s">
        <v>173</v>
      </c>
    </row>
    <row r="143" spans="1:51" s="13" customFormat="1" ht="12">
      <c r="A143" s="13"/>
      <c r="B143" s="233"/>
      <c r="C143" s="234"/>
      <c r="D143" s="235" t="s">
        <v>182</v>
      </c>
      <c r="E143" s="236" t="s">
        <v>1</v>
      </c>
      <c r="F143" s="237" t="s">
        <v>807</v>
      </c>
      <c r="G143" s="234"/>
      <c r="H143" s="238">
        <v>24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182</v>
      </c>
      <c r="AU143" s="244" t="s">
        <v>86</v>
      </c>
      <c r="AV143" s="13" t="s">
        <v>86</v>
      </c>
      <c r="AW143" s="13" t="s">
        <v>32</v>
      </c>
      <c r="AX143" s="13" t="s">
        <v>76</v>
      </c>
      <c r="AY143" s="244" t="s">
        <v>173</v>
      </c>
    </row>
    <row r="144" spans="1:51" s="13" customFormat="1" ht="12">
      <c r="A144" s="13"/>
      <c r="B144" s="233"/>
      <c r="C144" s="234"/>
      <c r="D144" s="235" t="s">
        <v>182</v>
      </c>
      <c r="E144" s="236" t="s">
        <v>1</v>
      </c>
      <c r="F144" s="237" t="s">
        <v>808</v>
      </c>
      <c r="G144" s="234"/>
      <c r="H144" s="238">
        <v>61.5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182</v>
      </c>
      <c r="AU144" s="244" t="s">
        <v>86</v>
      </c>
      <c r="AV144" s="13" t="s">
        <v>86</v>
      </c>
      <c r="AW144" s="13" t="s">
        <v>32</v>
      </c>
      <c r="AX144" s="13" t="s">
        <v>76</v>
      </c>
      <c r="AY144" s="244" t="s">
        <v>173</v>
      </c>
    </row>
    <row r="145" spans="1:51" s="14" customFormat="1" ht="12">
      <c r="A145" s="14"/>
      <c r="B145" s="245"/>
      <c r="C145" s="246"/>
      <c r="D145" s="235" t="s">
        <v>182</v>
      </c>
      <c r="E145" s="247" t="s">
        <v>787</v>
      </c>
      <c r="F145" s="248" t="s">
        <v>185</v>
      </c>
      <c r="G145" s="246"/>
      <c r="H145" s="249">
        <v>85.5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182</v>
      </c>
      <c r="AU145" s="255" t="s">
        <v>86</v>
      </c>
      <c r="AV145" s="14" t="s">
        <v>180</v>
      </c>
      <c r="AW145" s="14" t="s">
        <v>32</v>
      </c>
      <c r="AX145" s="14" t="s">
        <v>84</v>
      </c>
      <c r="AY145" s="255" t="s">
        <v>173</v>
      </c>
    </row>
    <row r="146" spans="1:65" s="2" customFormat="1" ht="24.15" customHeight="1">
      <c r="A146" s="39"/>
      <c r="B146" s="40"/>
      <c r="C146" s="220" t="s">
        <v>216</v>
      </c>
      <c r="D146" s="220" t="s">
        <v>175</v>
      </c>
      <c r="E146" s="221" t="s">
        <v>809</v>
      </c>
      <c r="F146" s="222" t="s">
        <v>810</v>
      </c>
      <c r="G146" s="223" t="s">
        <v>208</v>
      </c>
      <c r="H146" s="224">
        <v>685</v>
      </c>
      <c r="I146" s="225"/>
      <c r="J146" s="226">
        <f>ROUND(I146*H146,2)</f>
        <v>0</v>
      </c>
      <c r="K146" s="222" t="s">
        <v>179</v>
      </c>
      <c r="L146" s="45"/>
      <c r="M146" s="227" t="s">
        <v>1</v>
      </c>
      <c r="N146" s="228" t="s">
        <v>41</v>
      </c>
      <c r="O146" s="92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1" t="s">
        <v>180</v>
      </c>
      <c r="AT146" s="231" t="s">
        <v>175</v>
      </c>
      <c r="AU146" s="231" t="s">
        <v>86</v>
      </c>
      <c r="AY146" s="18" t="s">
        <v>173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8" t="s">
        <v>84</v>
      </c>
      <c r="BK146" s="232">
        <f>ROUND(I146*H146,2)</f>
        <v>0</v>
      </c>
      <c r="BL146" s="18" t="s">
        <v>180</v>
      </c>
      <c r="BM146" s="231" t="s">
        <v>811</v>
      </c>
    </row>
    <row r="147" spans="1:51" s="15" customFormat="1" ht="12">
      <c r="A147" s="15"/>
      <c r="B147" s="271"/>
      <c r="C147" s="272"/>
      <c r="D147" s="235" t="s">
        <v>182</v>
      </c>
      <c r="E147" s="273" t="s">
        <v>1</v>
      </c>
      <c r="F147" s="274" t="s">
        <v>806</v>
      </c>
      <c r="G147" s="272"/>
      <c r="H147" s="273" t="s">
        <v>1</v>
      </c>
      <c r="I147" s="275"/>
      <c r="J147" s="272"/>
      <c r="K147" s="272"/>
      <c r="L147" s="276"/>
      <c r="M147" s="277"/>
      <c r="N147" s="278"/>
      <c r="O147" s="278"/>
      <c r="P147" s="278"/>
      <c r="Q147" s="278"/>
      <c r="R147" s="278"/>
      <c r="S147" s="278"/>
      <c r="T147" s="279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80" t="s">
        <v>182</v>
      </c>
      <c r="AU147" s="280" t="s">
        <v>86</v>
      </c>
      <c r="AV147" s="15" t="s">
        <v>84</v>
      </c>
      <c r="AW147" s="15" t="s">
        <v>32</v>
      </c>
      <c r="AX147" s="15" t="s">
        <v>76</v>
      </c>
      <c r="AY147" s="280" t="s">
        <v>173</v>
      </c>
    </row>
    <row r="148" spans="1:51" s="13" customFormat="1" ht="12">
      <c r="A148" s="13"/>
      <c r="B148" s="233"/>
      <c r="C148" s="234"/>
      <c r="D148" s="235" t="s">
        <v>182</v>
      </c>
      <c r="E148" s="236" t="s">
        <v>1</v>
      </c>
      <c r="F148" s="237" t="s">
        <v>812</v>
      </c>
      <c r="G148" s="234"/>
      <c r="H148" s="238">
        <v>480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182</v>
      </c>
      <c r="AU148" s="244" t="s">
        <v>86</v>
      </c>
      <c r="AV148" s="13" t="s">
        <v>86</v>
      </c>
      <c r="AW148" s="13" t="s">
        <v>32</v>
      </c>
      <c r="AX148" s="13" t="s">
        <v>76</v>
      </c>
      <c r="AY148" s="244" t="s">
        <v>173</v>
      </c>
    </row>
    <row r="149" spans="1:51" s="13" customFormat="1" ht="12">
      <c r="A149" s="13"/>
      <c r="B149" s="233"/>
      <c r="C149" s="234"/>
      <c r="D149" s="235" t="s">
        <v>182</v>
      </c>
      <c r="E149" s="236" t="s">
        <v>1</v>
      </c>
      <c r="F149" s="237" t="s">
        <v>813</v>
      </c>
      <c r="G149" s="234"/>
      <c r="H149" s="238">
        <v>205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182</v>
      </c>
      <c r="AU149" s="244" t="s">
        <v>86</v>
      </c>
      <c r="AV149" s="13" t="s">
        <v>86</v>
      </c>
      <c r="AW149" s="13" t="s">
        <v>32</v>
      </c>
      <c r="AX149" s="13" t="s">
        <v>76</v>
      </c>
      <c r="AY149" s="244" t="s">
        <v>173</v>
      </c>
    </row>
    <row r="150" spans="1:51" s="14" customFormat="1" ht="12">
      <c r="A150" s="14"/>
      <c r="B150" s="245"/>
      <c r="C150" s="246"/>
      <c r="D150" s="235" t="s">
        <v>182</v>
      </c>
      <c r="E150" s="247" t="s">
        <v>1</v>
      </c>
      <c r="F150" s="248" t="s">
        <v>185</v>
      </c>
      <c r="G150" s="246"/>
      <c r="H150" s="249">
        <v>685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182</v>
      </c>
      <c r="AU150" s="255" t="s">
        <v>86</v>
      </c>
      <c r="AV150" s="14" t="s">
        <v>180</v>
      </c>
      <c r="AW150" s="14" t="s">
        <v>32</v>
      </c>
      <c r="AX150" s="14" t="s">
        <v>84</v>
      </c>
      <c r="AY150" s="255" t="s">
        <v>173</v>
      </c>
    </row>
    <row r="151" spans="1:63" s="12" customFormat="1" ht="22.8" customHeight="1">
      <c r="A151" s="12"/>
      <c r="B151" s="204"/>
      <c r="C151" s="205"/>
      <c r="D151" s="206" t="s">
        <v>75</v>
      </c>
      <c r="E151" s="218" t="s">
        <v>200</v>
      </c>
      <c r="F151" s="218" t="s">
        <v>249</v>
      </c>
      <c r="G151" s="205"/>
      <c r="H151" s="205"/>
      <c r="I151" s="208"/>
      <c r="J151" s="219">
        <f>BK151</f>
        <v>0</v>
      </c>
      <c r="K151" s="205"/>
      <c r="L151" s="210"/>
      <c r="M151" s="211"/>
      <c r="N151" s="212"/>
      <c r="O151" s="212"/>
      <c r="P151" s="213">
        <f>SUM(P152:P167)</f>
        <v>0</v>
      </c>
      <c r="Q151" s="212"/>
      <c r="R151" s="213">
        <f>SUM(R152:R167)</f>
        <v>0</v>
      </c>
      <c r="S151" s="212"/>
      <c r="T151" s="214">
        <f>SUM(T152:T167)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5" t="s">
        <v>84</v>
      </c>
      <c r="AT151" s="216" t="s">
        <v>75</v>
      </c>
      <c r="AU151" s="216" t="s">
        <v>84</v>
      </c>
      <c r="AY151" s="215" t="s">
        <v>173</v>
      </c>
      <c r="BK151" s="217">
        <f>SUM(BK152:BK167)</f>
        <v>0</v>
      </c>
    </row>
    <row r="152" spans="1:65" s="2" customFormat="1" ht="21.75" customHeight="1">
      <c r="A152" s="39"/>
      <c r="B152" s="40"/>
      <c r="C152" s="220" t="s">
        <v>222</v>
      </c>
      <c r="D152" s="220" t="s">
        <v>175</v>
      </c>
      <c r="E152" s="221" t="s">
        <v>814</v>
      </c>
      <c r="F152" s="222" t="s">
        <v>815</v>
      </c>
      <c r="G152" s="223" t="s">
        <v>208</v>
      </c>
      <c r="H152" s="224">
        <v>1275</v>
      </c>
      <c r="I152" s="225"/>
      <c r="J152" s="226">
        <f>ROUND(I152*H152,2)</f>
        <v>0</v>
      </c>
      <c r="K152" s="222" t="s">
        <v>462</v>
      </c>
      <c r="L152" s="45"/>
      <c r="M152" s="227" t="s">
        <v>1</v>
      </c>
      <c r="N152" s="228" t="s">
        <v>41</v>
      </c>
      <c r="O152" s="92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1" t="s">
        <v>180</v>
      </c>
      <c r="AT152" s="231" t="s">
        <v>175</v>
      </c>
      <c r="AU152" s="231" t="s">
        <v>86</v>
      </c>
      <c r="AY152" s="18" t="s">
        <v>173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84</v>
      </c>
      <c r="BK152" s="232">
        <f>ROUND(I152*H152,2)</f>
        <v>0</v>
      </c>
      <c r="BL152" s="18" t="s">
        <v>180</v>
      </c>
      <c r="BM152" s="231" t="s">
        <v>816</v>
      </c>
    </row>
    <row r="153" spans="1:51" s="13" customFormat="1" ht="12">
      <c r="A153" s="13"/>
      <c r="B153" s="233"/>
      <c r="C153" s="234"/>
      <c r="D153" s="235" t="s">
        <v>182</v>
      </c>
      <c r="E153" s="236" t="s">
        <v>1</v>
      </c>
      <c r="F153" s="237" t="s">
        <v>372</v>
      </c>
      <c r="G153" s="234"/>
      <c r="H153" s="238">
        <v>1275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182</v>
      </c>
      <c r="AU153" s="244" t="s">
        <v>86</v>
      </c>
      <c r="AV153" s="13" t="s">
        <v>86</v>
      </c>
      <c r="AW153" s="13" t="s">
        <v>32</v>
      </c>
      <c r="AX153" s="13" t="s">
        <v>84</v>
      </c>
      <c r="AY153" s="244" t="s">
        <v>173</v>
      </c>
    </row>
    <row r="154" spans="1:65" s="2" customFormat="1" ht="24.15" customHeight="1">
      <c r="A154" s="39"/>
      <c r="B154" s="40"/>
      <c r="C154" s="220" t="s">
        <v>227</v>
      </c>
      <c r="D154" s="220" t="s">
        <v>175</v>
      </c>
      <c r="E154" s="221" t="s">
        <v>817</v>
      </c>
      <c r="F154" s="222" t="s">
        <v>818</v>
      </c>
      <c r="G154" s="223" t="s">
        <v>208</v>
      </c>
      <c r="H154" s="224">
        <v>1275</v>
      </c>
      <c r="I154" s="225"/>
      <c r="J154" s="226">
        <f>ROUND(I154*H154,2)</f>
        <v>0</v>
      </c>
      <c r="K154" s="222" t="s">
        <v>462</v>
      </c>
      <c r="L154" s="45"/>
      <c r="M154" s="227" t="s">
        <v>1</v>
      </c>
      <c r="N154" s="228" t="s">
        <v>41</v>
      </c>
      <c r="O154" s="92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1" t="s">
        <v>180</v>
      </c>
      <c r="AT154" s="231" t="s">
        <v>175</v>
      </c>
      <c r="AU154" s="231" t="s">
        <v>86</v>
      </c>
      <c r="AY154" s="18" t="s">
        <v>173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8" t="s">
        <v>84</v>
      </c>
      <c r="BK154" s="232">
        <f>ROUND(I154*H154,2)</f>
        <v>0</v>
      </c>
      <c r="BL154" s="18" t="s">
        <v>180</v>
      </c>
      <c r="BM154" s="231" t="s">
        <v>819</v>
      </c>
    </row>
    <row r="155" spans="1:51" s="13" customFormat="1" ht="12">
      <c r="A155" s="13"/>
      <c r="B155" s="233"/>
      <c r="C155" s="234"/>
      <c r="D155" s="235" t="s">
        <v>182</v>
      </c>
      <c r="E155" s="236" t="s">
        <v>1</v>
      </c>
      <c r="F155" s="237" t="s">
        <v>372</v>
      </c>
      <c r="G155" s="234"/>
      <c r="H155" s="238">
        <v>1275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182</v>
      </c>
      <c r="AU155" s="244" t="s">
        <v>86</v>
      </c>
      <c r="AV155" s="13" t="s">
        <v>86</v>
      </c>
      <c r="AW155" s="13" t="s">
        <v>32</v>
      </c>
      <c r="AX155" s="13" t="s">
        <v>84</v>
      </c>
      <c r="AY155" s="244" t="s">
        <v>173</v>
      </c>
    </row>
    <row r="156" spans="1:65" s="2" customFormat="1" ht="24.15" customHeight="1">
      <c r="A156" s="39"/>
      <c r="B156" s="40"/>
      <c r="C156" s="220" t="s">
        <v>232</v>
      </c>
      <c r="D156" s="220" t="s">
        <v>175</v>
      </c>
      <c r="E156" s="221" t="s">
        <v>387</v>
      </c>
      <c r="F156" s="222" t="s">
        <v>388</v>
      </c>
      <c r="G156" s="223" t="s">
        <v>208</v>
      </c>
      <c r="H156" s="224">
        <v>1275</v>
      </c>
      <c r="I156" s="225"/>
      <c r="J156" s="226">
        <f>ROUND(I156*H156,2)</f>
        <v>0</v>
      </c>
      <c r="K156" s="222" t="s">
        <v>179</v>
      </c>
      <c r="L156" s="45"/>
      <c r="M156" s="227" t="s">
        <v>1</v>
      </c>
      <c r="N156" s="228" t="s">
        <v>41</v>
      </c>
      <c r="O156" s="92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1" t="s">
        <v>180</v>
      </c>
      <c r="AT156" s="231" t="s">
        <v>175</v>
      </c>
      <c r="AU156" s="231" t="s">
        <v>86</v>
      </c>
      <c r="AY156" s="18" t="s">
        <v>173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84</v>
      </c>
      <c r="BK156" s="232">
        <f>ROUND(I156*H156,2)</f>
        <v>0</v>
      </c>
      <c r="BL156" s="18" t="s">
        <v>180</v>
      </c>
      <c r="BM156" s="231" t="s">
        <v>389</v>
      </c>
    </row>
    <row r="157" spans="1:51" s="13" customFormat="1" ht="12">
      <c r="A157" s="13"/>
      <c r="B157" s="233"/>
      <c r="C157" s="234"/>
      <c r="D157" s="235" t="s">
        <v>182</v>
      </c>
      <c r="E157" s="236" t="s">
        <v>1</v>
      </c>
      <c r="F157" s="237" t="s">
        <v>372</v>
      </c>
      <c r="G157" s="234"/>
      <c r="H157" s="238">
        <v>1275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182</v>
      </c>
      <c r="AU157" s="244" t="s">
        <v>86</v>
      </c>
      <c r="AV157" s="13" t="s">
        <v>86</v>
      </c>
      <c r="AW157" s="13" t="s">
        <v>32</v>
      </c>
      <c r="AX157" s="13" t="s">
        <v>84</v>
      </c>
      <c r="AY157" s="244" t="s">
        <v>173</v>
      </c>
    </row>
    <row r="158" spans="1:65" s="2" customFormat="1" ht="24.15" customHeight="1">
      <c r="A158" s="39"/>
      <c r="B158" s="40"/>
      <c r="C158" s="220" t="s">
        <v>237</v>
      </c>
      <c r="D158" s="220" t="s">
        <v>175</v>
      </c>
      <c r="E158" s="221" t="s">
        <v>820</v>
      </c>
      <c r="F158" s="222" t="s">
        <v>821</v>
      </c>
      <c r="G158" s="223" t="s">
        <v>208</v>
      </c>
      <c r="H158" s="224">
        <v>1275</v>
      </c>
      <c r="I158" s="225"/>
      <c r="J158" s="226">
        <f>ROUND(I158*H158,2)</f>
        <v>0</v>
      </c>
      <c r="K158" s="222" t="s">
        <v>1</v>
      </c>
      <c r="L158" s="45"/>
      <c r="M158" s="227" t="s">
        <v>1</v>
      </c>
      <c r="N158" s="228" t="s">
        <v>41</v>
      </c>
      <c r="O158" s="92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1" t="s">
        <v>180</v>
      </c>
      <c r="AT158" s="231" t="s">
        <v>175</v>
      </c>
      <c r="AU158" s="231" t="s">
        <v>86</v>
      </c>
      <c r="AY158" s="18" t="s">
        <v>173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8" t="s">
        <v>84</v>
      </c>
      <c r="BK158" s="232">
        <f>ROUND(I158*H158,2)</f>
        <v>0</v>
      </c>
      <c r="BL158" s="18" t="s">
        <v>180</v>
      </c>
      <c r="BM158" s="231" t="s">
        <v>822</v>
      </c>
    </row>
    <row r="159" spans="1:51" s="13" customFormat="1" ht="12">
      <c r="A159" s="13"/>
      <c r="B159" s="233"/>
      <c r="C159" s="234"/>
      <c r="D159" s="235" t="s">
        <v>182</v>
      </c>
      <c r="E159" s="236" t="s">
        <v>1</v>
      </c>
      <c r="F159" s="237" t="s">
        <v>372</v>
      </c>
      <c r="G159" s="234"/>
      <c r="H159" s="238">
        <v>1275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182</v>
      </c>
      <c r="AU159" s="244" t="s">
        <v>86</v>
      </c>
      <c r="AV159" s="13" t="s">
        <v>86</v>
      </c>
      <c r="AW159" s="13" t="s">
        <v>32</v>
      </c>
      <c r="AX159" s="13" t="s">
        <v>84</v>
      </c>
      <c r="AY159" s="244" t="s">
        <v>173</v>
      </c>
    </row>
    <row r="160" spans="1:65" s="2" customFormat="1" ht="24.15" customHeight="1">
      <c r="A160" s="39"/>
      <c r="B160" s="40"/>
      <c r="C160" s="220" t="s">
        <v>243</v>
      </c>
      <c r="D160" s="220" t="s">
        <v>175</v>
      </c>
      <c r="E160" s="221" t="s">
        <v>390</v>
      </c>
      <c r="F160" s="222" t="s">
        <v>823</v>
      </c>
      <c r="G160" s="223" t="s">
        <v>208</v>
      </c>
      <c r="H160" s="224">
        <v>1275</v>
      </c>
      <c r="I160" s="225"/>
      <c r="J160" s="226">
        <f>ROUND(I160*H160,2)</f>
        <v>0</v>
      </c>
      <c r="K160" s="222" t="s">
        <v>1</v>
      </c>
      <c r="L160" s="45"/>
      <c r="M160" s="227" t="s">
        <v>1</v>
      </c>
      <c r="N160" s="228" t="s">
        <v>41</v>
      </c>
      <c r="O160" s="92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1" t="s">
        <v>180</v>
      </c>
      <c r="AT160" s="231" t="s">
        <v>175</v>
      </c>
      <c r="AU160" s="231" t="s">
        <v>86</v>
      </c>
      <c r="AY160" s="18" t="s">
        <v>173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84</v>
      </c>
      <c r="BK160" s="232">
        <f>ROUND(I160*H160,2)</f>
        <v>0</v>
      </c>
      <c r="BL160" s="18" t="s">
        <v>180</v>
      </c>
      <c r="BM160" s="231" t="s">
        <v>392</v>
      </c>
    </row>
    <row r="161" spans="1:51" s="13" customFormat="1" ht="12">
      <c r="A161" s="13"/>
      <c r="B161" s="233"/>
      <c r="C161" s="234"/>
      <c r="D161" s="235" t="s">
        <v>182</v>
      </c>
      <c r="E161" s="236" t="s">
        <v>1</v>
      </c>
      <c r="F161" s="237" t="s">
        <v>824</v>
      </c>
      <c r="G161" s="234"/>
      <c r="H161" s="238">
        <v>1275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182</v>
      </c>
      <c r="AU161" s="244" t="s">
        <v>86</v>
      </c>
      <c r="AV161" s="13" t="s">
        <v>86</v>
      </c>
      <c r="AW161" s="13" t="s">
        <v>32</v>
      </c>
      <c r="AX161" s="13" t="s">
        <v>76</v>
      </c>
      <c r="AY161" s="244" t="s">
        <v>173</v>
      </c>
    </row>
    <row r="162" spans="1:51" s="14" customFormat="1" ht="12">
      <c r="A162" s="14"/>
      <c r="B162" s="245"/>
      <c r="C162" s="246"/>
      <c r="D162" s="235" t="s">
        <v>182</v>
      </c>
      <c r="E162" s="247" t="s">
        <v>372</v>
      </c>
      <c r="F162" s="248" t="s">
        <v>185</v>
      </c>
      <c r="G162" s="246"/>
      <c r="H162" s="249">
        <v>1275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182</v>
      </c>
      <c r="AU162" s="255" t="s">
        <v>86</v>
      </c>
      <c r="AV162" s="14" t="s">
        <v>180</v>
      </c>
      <c r="AW162" s="14" t="s">
        <v>32</v>
      </c>
      <c r="AX162" s="14" t="s">
        <v>84</v>
      </c>
      <c r="AY162" s="255" t="s">
        <v>173</v>
      </c>
    </row>
    <row r="163" spans="1:65" s="2" customFormat="1" ht="16.5" customHeight="1">
      <c r="A163" s="39"/>
      <c r="B163" s="40"/>
      <c r="C163" s="220" t="s">
        <v>250</v>
      </c>
      <c r="D163" s="220" t="s">
        <v>175</v>
      </c>
      <c r="E163" s="221" t="s">
        <v>764</v>
      </c>
      <c r="F163" s="222" t="s">
        <v>765</v>
      </c>
      <c r="G163" s="223" t="s">
        <v>458</v>
      </c>
      <c r="H163" s="224">
        <v>1</v>
      </c>
      <c r="I163" s="225"/>
      <c r="J163" s="226">
        <f>ROUND(I163*H163,2)</f>
        <v>0</v>
      </c>
      <c r="K163" s="222" t="s">
        <v>1</v>
      </c>
      <c r="L163" s="45"/>
      <c r="M163" s="227" t="s">
        <v>1</v>
      </c>
      <c r="N163" s="228" t="s">
        <v>41</v>
      </c>
      <c r="O163" s="92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1" t="s">
        <v>180</v>
      </c>
      <c r="AT163" s="231" t="s">
        <v>175</v>
      </c>
      <c r="AU163" s="231" t="s">
        <v>86</v>
      </c>
      <c r="AY163" s="18" t="s">
        <v>173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84</v>
      </c>
      <c r="BK163" s="232">
        <f>ROUND(I163*H163,2)</f>
        <v>0</v>
      </c>
      <c r="BL163" s="18" t="s">
        <v>180</v>
      </c>
      <c r="BM163" s="231" t="s">
        <v>766</v>
      </c>
    </row>
    <row r="164" spans="1:65" s="2" customFormat="1" ht="16.5" customHeight="1">
      <c r="A164" s="39"/>
      <c r="B164" s="40"/>
      <c r="C164" s="220" t="s">
        <v>8</v>
      </c>
      <c r="D164" s="220" t="s">
        <v>175</v>
      </c>
      <c r="E164" s="221" t="s">
        <v>347</v>
      </c>
      <c r="F164" s="222" t="s">
        <v>348</v>
      </c>
      <c r="G164" s="223" t="s">
        <v>208</v>
      </c>
      <c r="H164" s="224">
        <v>32</v>
      </c>
      <c r="I164" s="225"/>
      <c r="J164" s="226">
        <f>ROUND(I164*H164,2)</f>
        <v>0</v>
      </c>
      <c r="K164" s="222" t="s">
        <v>1</v>
      </c>
      <c r="L164" s="45"/>
      <c r="M164" s="227" t="s">
        <v>1</v>
      </c>
      <c r="N164" s="228" t="s">
        <v>41</v>
      </c>
      <c r="O164" s="92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1" t="s">
        <v>180</v>
      </c>
      <c r="AT164" s="231" t="s">
        <v>175</v>
      </c>
      <c r="AU164" s="231" t="s">
        <v>86</v>
      </c>
      <c r="AY164" s="18" t="s">
        <v>173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84</v>
      </c>
      <c r="BK164" s="232">
        <f>ROUND(I164*H164,2)</f>
        <v>0</v>
      </c>
      <c r="BL164" s="18" t="s">
        <v>180</v>
      </c>
      <c r="BM164" s="231" t="s">
        <v>825</v>
      </c>
    </row>
    <row r="165" spans="1:51" s="13" customFormat="1" ht="12">
      <c r="A165" s="13"/>
      <c r="B165" s="233"/>
      <c r="C165" s="234"/>
      <c r="D165" s="235" t="s">
        <v>182</v>
      </c>
      <c r="E165" s="236" t="s">
        <v>1</v>
      </c>
      <c r="F165" s="237" t="s">
        <v>826</v>
      </c>
      <c r="G165" s="234"/>
      <c r="H165" s="238">
        <v>32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182</v>
      </c>
      <c r="AU165" s="244" t="s">
        <v>86</v>
      </c>
      <c r="AV165" s="13" t="s">
        <v>86</v>
      </c>
      <c r="AW165" s="13" t="s">
        <v>32</v>
      </c>
      <c r="AX165" s="13" t="s">
        <v>76</v>
      </c>
      <c r="AY165" s="244" t="s">
        <v>173</v>
      </c>
    </row>
    <row r="166" spans="1:51" s="16" customFormat="1" ht="12">
      <c r="A166" s="16"/>
      <c r="B166" s="284"/>
      <c r="C166" s="285"/>
      <c r="D166" s="235" t="s">
        <v>182</v>
      </c>
      <c r="E166" s="286" t="s">
        <v>780</v>
      </c>
      <c r="F166" s="287" t="s">
        <v>485</v>
      </c>
      <c r="G166" s="285"/>
      <c r="H166" s="288">
        <v>32</v>
      </c>
      <c r="I166" s="289"/>
      <c r="J166" s="285"/>
      <c r="K166" s="285"/>
      <c r="L166" s="290"/>
      <c r="M166" s="291"/>
      <c r="N166" s="292"/>
      <c r="O166" s="292"/>
      <c r="P166" s="292"/>
      <c r="Q166" s="292"/>
      <c r="R166" s="292"/>
      <c r="S166" s="292"/>
      <c r="T166" s="293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T166" s="294" t="s">
        <v>182</v>
      </c>
      <c r="AU166" s="294" t="s">
        <v>86</v>
      </c>
      <c r="AV166" s="16" t="s">
        <v>190</v>
      </c>
      <c r="AW166" s="16" t="s">
        <v>32</v>
      </c>
      <c r="AX166" s="16" t="s">
        <v>76</v>
      </c>
      <c r="AY166" s="294" t="s">
        <v>173</v>
      </c>
    </row>
    <row r="167" spans="1:51" s="14" customFormat="1" ht="12">
      <c r="A167" s="14"/>
      <c r="B167" s="245"/>
      <c r="C167" s="246"/>
      <c r="D167" s="235" t="s">
        <v>182</v>
      </c>
      <c r="E167" s="247" t="s">
        <v>1</v>
      </c>
      <c r="F167" s="248" t="s">
        <v>185</v>
      </c>
      <c r="G167" s="246"/>
      <c r="H167" s="249">
        <v>32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5" t="s">
        <v>182</v>
      </c>
      <c r="AU167" s="255" t="s">
        <v>86</v>
      </c>
      <c r="AV167" s="14" t="s">
        <v>180</v>
      </c>
      <c r="AW167" s="14" t="s">
        <v>32</v>
      </c>
      <c r="AX167" s="14" t="s">
        <v>84</v>
      </c>
      <c r="AY167" s="255" t="s">
        <v>173</v>
      </c>
    </row>
    <row r="168" spans="1:63" s="12" customFormat="1" ht="22.8" customHeight="1">
      <c r="A168" s="12"/>
      <c r="B168" s="204"/>
      <c r="C168" s="205"/>
      <c r="D168" s="206" t="s">
        <v>75</v>
      </c>
      <c r="E168" s="218" t="s">
        <v>222</v>
      </c>
      <c r="F168" s="218" t="s">
        <v>284</v>
      </c>
      <c r="G168" s="205"/>
      <c r="H168" s="205"/>
      <c r="I168" s="208"/>
      <c r="J168" s="219">
        <f>BK168</f>
        <v>0</v>
      </c>
      <c r="K168" s="205"/>
      <c r="L168" s="210"/>
      <c r="M168" s="211"/>
      <c r="N168" s="212"/>
      <c r="O168" s="212"/>
      <c r="P168" s="213">
        <f>SUM(P169:P171)</f>
        <v>0</v>
      </c>
      <c r="Q168" s="212"/>
      <c r="R168" s="213">
        <f>SUM(R169:R171)</f>
        <v>143.221596</v>
      </c>
      <c r="S168" s="212"/>
      <c r="T168" s="214">
        <f>SUM(T169:T171)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5" t="s">
        <v>84</v>
      </c>
      <c r="AT168" s="216" t="s">
        <v>75</v>
      </c>
      <c r="AU168" s="216" t="s">
        <v>84</v>
      </c>
      <c r="AY168" s="215" t="s">
        <v>173</v>
      </c>
      <c r="BK168" s="217">
        <f>SUM(BK169:BK171)</f>
        <v>0</v>
      </c>
    </row>
    <row r="169" spans="1:65" s="2" customFormat="1" ht="16.5" customHeight="1">
      <c r="A169" s="39"/>
      <c r="B169" s="40"/>
      <c r="C169" s="220" t="s">
        <v>260</v>
      </c>
      <c r="D169" s="220" t="s">
        <v>175</v>
      </c>
      <c r="E169" s="221" t="s">
        <v>739</v>
      </c>
      <c r="F169" s="222" t="s">
        <v>827</v>
      </c>
      <c r="G169" s="223" t="s">
        <v>288</v>
      </c>
      <c r="H169" s="224">
        <v>850</v>
      </c>
      <c r="I169" s="225"/>
      <c r="J169" s="226">
        <f>ROUND(I169*H169,2)</f>
        <v>0</v>
      </c>
      <c r="K169" s="222" t="s">
        <v>1</v>
      </c>
      <c r="L169" s="45"/>
      <c r="M169" s="227" t="s">
        <v>1</v>
      </c>
      <c r="N169" s="228" t="s">
        <v>41</v>
      </c>
      <c r="O169" s="92"/>
      <c r="P169" s="229">
        <f>O169*H169</f>
        <v>0</v>
      </c>
      <c r="Q169" s="229">
        <v>0.16849</v>
      </c>
      <c r="R169" s="229">
        <f>Q169*H169</f>
        <v>143.2165</v>
      </c>
      <c r="S169" s="229">
        <v>0</v>
      </c>
      <c r="T169" s="23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1" t="s">
        <v>180</v>
      </c>
      <c r="AT169" s="231" t="s">
        <v>175</v>
      </c>
      <c r="AU169" s="231" t="s">
        <v>86</v>
      </c>
      <c r="AY169" s="18" t="s">
        <v>173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8" t="s">
        <v>84</v>
      </c>
      <c r="BK169" s="232">
        <f>ROUND(I169*H169,2)</f>
        <v>0</v>
      </c>
      <c r="BL169" s="18" t="s">
        <v>180</v>
      </c>
      <c r="BM169" s="231" t="s">
        <v>828</v>
      </c>
    </row>
    <row r="170" spans="1:65" s="2" customFormat="1" ht="16.5" customHeight="1">
      <c r="A170" s="39"/>
      <c r="B170" s="40"/>
      <c r="C170" s="220" t="s">
        <v>266</v>
      </c>
      <c r="D170" s="220" t="s">
        <v>175</v>
      </c>
      <c r="E170" s="221" t="s">
        <v>302</v>
      </c>
      <c r="F170" s="222" t="s">
        <v>303</v>
      </c>
      <c r="G170" s="223" t="s">
        <v>208</v>
      </c>
      <c r="H170" s="224">
        <v>39.2</v>
      </c>
      <c r="I170" s="225"/>
      <c r="J170" s="226">
        <f>ROUND(I170*H170,2)</f>
        <v>0</v>
      </c>
      <c r="K170" s="222" t="s">
        <v>179</v>
      </c>
      <c r="L170" s="45"/>
      <c r="M170" s="227" t="s">
        <v>1</v>
      </c>
      <c r="N170" s="228" t="s">
        <v>41</v>
      </c>
      <c r="O170" s="92"/>
      <c r="P170" s="229">
        <f>O170*H170</f>
        <v>0</v>
      </c>
      <c r="Q170" s="229">
        <v>0.00013</v>
      </c>
      <c r="R170" s="229">
        <f>Q170*H170</f>
        <v>0.005096</v>
      </c>
      <c r="S170" s="229">
        <v>0</v>
      </c>
      <c r="T170" s="230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1" t="s">
        <v>180</v>
      </c>
      <c r="AT170" s="231" t="s">
        <v>175</v>
      </c>
      <c r="AU170" s="231" t="s">
        <v>86</v>
      </c>
      <c r="AY170" s="18" t="s">
        <v>173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8" t="s">
        <v>84</v>
      </c>
      <c r="BK170" s="232">
        <f>ROUND(I170*H170,2)</f>
        <v>0</v>
      </c>
      <c r="BL170" s="18" t="s">
        <v>180</v>
      </c>
      <c r="BM170" s="231" t="s">
        <v>829</v>
      </c>
    </row>
    <row r="171" spans="1:51" s="13" customFormat="1" ht="12">
      <c r="A171" s="13"/>
      <c r="B171" s="233"/>
      <c r="C171" s="234"/>
      <c r="D171" s="235" t="s">
        <v>182</v>
      </c>
      <c r="E171" s="236" t="s">
        <v>1</v>
      </c>
      <c r="F171" s="237" t="s">
        <v>830</v>
      </c>
      <c r="G171" s="234"/>
      <c r="H171" s="238">
        <v>39.2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182</v>
      </c>
      <c r="AU171" s="244" t="s">
        <v>86</v>
      </c>
      <c r="AV171" s="13" t="s">
        <v>86</v>
      </c>
      <c r="AW171" s="13" t="s">
        <v>32</v>
      </c>
      <c r="AX171" s="13" t="s">
        <v>84</v>
      </c>
      <c r="AY171" s="244" t="s">
        <v>173</v>
      </c>
    </row>
    <row r="172" spans="1:63" s="12" customFormat="1" ht="22.8" customHeight="1">
      <c r="A172" s="12"/>
      <c r="B172" s="204"/>
      <c r="C172" s="205"/>
      <c r="D172" s="206" t="s">
        <v>75</v>
      </c>
      <c r="E172" s="218" t="s">
        <v>305</v>
      </c>
      <c r="F172" s="218" t="s">
        <v>306</v>
      </c>
      <c r="G172" s="205"/>
      <c r="H172" s="205"/>
      <c r="I172" s="208"/>
      <c r="J172" s="219">
        <f>BK172</f>
        <v>0</v>
      </c>
      <c r="K172" s="205"/>
      <c r="L172" s="210"/>
      <c r="M172" s="211"/>
      <c r="N172" s="212"/>
      <c r="O172" s="212"/>
      <c r="P172" s="213">
        <f>P173</f>
        <v>0</v>
      </c>
      <c r="Q172" s="212"/>
      <c r="R172" s="213">
        <f>R173</f>
        <v>0</v>
      </c>
      <c r="S172" s="212"/>
      <c r="T172" s="214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5" t="s">
        <v>84</v>
      </c>
      <c r="AT172" s="216" t="s">
        <v>75</v>
      </c>
      <c r="AU172" s="216" t="s">
        <v>84</v>
      </c>
      <c r="AY172" s="215" t="s">
        <v>173</v>
      </c>
      <c r="BK172" s="217">
        <f>BK173</f>
        <v>0</v>
      </c>
    </row>
    <row r="173" spans="1:65" s="2" customFormat="1" ht="16.5" customHeight="1">
      <c r="A173" s="39"/>
      <c r="B173" s="40"/>
      <c r="C173" s="220" t="s">
        <v>271</v>
      </c>
      <c r="D173" s="220" t="s">
        <v>175</v>
      </c>
      <c r="E173" s="221" t="s">
        <v>308</v>
      </c>
      <c r="F173" s="222" t="s">
        <v>309</v>
      </c>
      <c r="G173" s="223" t="s">
        <v>246</v>
      </c>
      <c r="H173" s="224">
        <v>143.222</v>
      </c>
      <c r="I173" s="225"/>
      <c r="J173" s="226">
        <f>ROUND(I173*H173,2)</f>
        <v>0</v>
      </c>
      <c r="K173" s="222" t="s">
        <v>179</v>
      </c>
      <c r="L173" s="45"/>
      <c r="M173" s="227" t="s">
        <v>1</v>
      </c>
      <c r="N173" s="228" t="s">
        <v>41</v>
      </c>
      <c r="O173" s="92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1" t="s">
        <v>180</v>
      </c>
      <c r="AT173" s="231" t="s">
        <v>175</v>
      </c>
      <c r="AU173" s="231" t="s">
        <v>86</v>
      </c>
      <c r="AY173" s="18" t="s">
        <v>173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8" t="s">
        <v>84</v>
      </c>
      <c r="BK173" s="232">
        <f>ROUND(I173*H173,2)</f>
        <v>0</v>
      </c>
      <c r="BL173" s="18" t="s">
        <v>180</v>
      </c>
      <c r="BM173" s="231" t="s">
        <v>831</v>
      </c>
    </row>
    <row r="174" spans="1:63" s="12" customFormat="1" ht="22.8" customHeight="1">
      <c r="A174" s="12"/>
      <c r="B174" s="204"/>
      <c r="C174" s="205"/>
      <c r="D174" s="206" t="s">
        <v>75</v>
      </c>
      <c r="E174" s="218" t="s">
        <v>357</v>
      </c>
      <c r="F174" s="218" t="s">
        <v>358</v>
      </c>
      <c r="G174" s="205"/>
      <c r="H174" s="205"/>
      <c r="I174" s="208"/>
      <c r="J174" s="219">
        <f>BK174</f>
        <v>0</v>
      </c>
      <c r="K174" s="205"/>
      <c r="L174" s="210"/>
      <c r="M174" s="211"/>
      <c r="N174" s="212"/>
      <c r="O174" s="212"/>
      <c r="P174" s="213">
        <f>SUM(P175:P177)</f>
        <v>0</v>
      </c>
      <c r="Q174" s="212"/>
      <c r="R174" s="213">
        <f>SUM(R175:R177)</f>
        <v>0</v>
      </c>
      <c r="S174" s="212"/>
      <c r="T174" s="214">
        <f>SUM(T175:T177)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5" t="s">
        <v>84</v>
      </c>
      <c r="AT174" s="216" t="s">
        <v>75</v>
      </c>
      <c r="AU174" s="216" t="s">
        <v>84</v>
      </c>
      <c r="AY174" s="215" t="s">
        <v>173</v>
      </c>
      <c r="BK174" s="217">
        <f>SUM(BK175:BK177)</f>
        <v>0</v>
      </c>
    </row>
    <row r="175" spans="1:65" s="2" customFormat="1" ht="24.15" customHeight="1">
      <c r="A175" s="39"/>
      <c r="B175" s="40"/>
      <c r="C175" s="220" t="s">
        <v>278</v>
      </c>
      <c r="D175" s="220" t="s">
        <v>175</v>
      </c>
      <c r="E175" s="221" t="s">
        <v>832</v>
      </c>
      <c r="F175" s="222" t="s">
        <v>833</v>
      </c>
      <c r="G175" s="223" t="s">
        <v>361</v>
      </c>
      <c r="H175" s="224">
        <v>1</v>
      </c>
      <c r="I175" s="225"/>
      <c r="J175" s="226">
        <f>ROUND(I175*H175,2)</f>
        <v>0</v>
      </c>
      <c r="K175" s="222" t="s">
        <v>1</v>
      </c>
      <c r="L175" s="45"/>
      <c r="M175" s="227" t="s">
        <v>1</v>
      </c>
      <c r="N175" s="228" t="s">
        <v>41</v>
      </c>
      <c r="O175" s="92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1" t="s">
        <v>180</v>
      </c>
      <c r="AT175" s="231" t="s">
        <v>175</v>
      </c>
      <c r="AU175" s="231" t="s">
        <v>86</v>
      </c>
      <c r="AY175" s="18" t="s">
        <v>173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8" t="s">
        <v>84</v>
      </c>
      <c r="BK175" s="232">
        <f>ROUND(I175*H175,2)</f>
        <v>0</v>
      </c>
      <c r="BL175" s="18" t="s">
        <v>180</v>
      </c>
      <c r="BM175" s="231" t="s">
        <v>834</v>
      </c>
    </row>
    <row r="176" spans="1:65" s="2" customFormat="1" ht="24.15" customHeight="1">
      <c r="A176" s="39"/>
      <c r="B176" s="40"/>
      <c r="C176" s="220" t="s">
        <v>285</v>
      </c>
      <c r="D176" s="220" t="s">
        <v>175</v>
      </c>
      <c r="E176" s="221" t="s">
        <v>835</v>
      </c>
      <c r="F176" s="222" t="s">
        <v>836</v>
      </c>
      <c r="G176" s="223" t="s">
        <v>361</v>
      </c>
      <c r="H176" s="224">
        <v>26</v>
      </c>
      <c r="I176" s="225"/>
      <c r="J176" s="226">
        <f>ROUND(I176*H176,2)</f>
        <v>0</v>
      </c>
      <c r="K176" s="222" t="s">
        <v>1</v>
      </c>
      <c r="L176" s="45"/>
      <c r="M176" s="227" t="s">
        <v>1</v>
      </c>
      <c r="N176" s="228" t="s">
        <v>41</v>
      </c>
      <c r="O176" s="92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1" t="s">
        <v>180</v>
      </c>
      <c r="AT176" s="231" t="s">
        <v>175</v>
      </c>
      <c r="AU176" s="231" t="s">
        <v>86</v>
      </c>
      <c r="AY176" s="18" t="s">
        <v>173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8" t="s">
        <v>84</v>
      </c>
      <c r="BK176" s="232">
        <f>ROUND(I176*H176,2)</f>
        <v>0</v>
      </c>
      <c r="BL176" s="18" t="s">
        <v>180</v>
      </c>
      <c r="BM176" s="231" t="s">
        <v>837</v>
      </c>
    </row>
    <row r="177" spans="1:51" s="13" customFormat="1" ht="12">
      <c r="A177" s="13"/>
      <c r="B177" s="233"/>
      <c r="C177" s="234"/>
      <c r="D177" s="235" t="s">
        <v>182</v>
      </c>
      <c r="E177" s="236" t="s">
        <v>1</v>
      </c>
      <c r="F177" s="237" t="s">
        <v>838</v>
      </c>
      <c r="G177" s="234"/>
      <c r="H177" s="238">
        <v>26</v>
      </c>
      <c r="I177" s="239"/>
      <c r="J177" s="234"/>
      <c r="K177" s="234"/>
      <c r="L177" s="240"/>
      <c r="M177" s="281"/>
      <c r="N177" s="282"/>
      <c r="O177" s="282"/>
      <c r="P177" s="282"/>
      <c r="Q177" s="282"/>
      <c r="R177" s="282"/>
      <c r="S177" s="282"/>
      <c r="T177" s="28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182</v>
      </c>
      <c r="AU177" s="244" t="s">
        <v>86</v>
      </c>
      <c r="AV177" s="13" t="s">
        <v>86</v>
      </c>
      <c r="AW177" s="13" t="s">
        <v>32</v>
      </c>
      <c r="AX177" s="13" t="s">
        <v>84</v>
      </c>
      <c r="AY177" s="244" t="s">
        <v>173</v>
      </c>
    </row>
    <row r="178" spans="1:31" s="2" customFormat="1" ht="6.95" customHeight="1">
      <c r="A178" s="39"/>
      <c r="B178" s="67"/>
      <c r="C178" s="68"/>
      <c r="D178" s="68"/>
      <c r="E178" s="68"/>
      <c r="F178" s="68"/>
      <c r="G178" s="68"/>
      <c r="H178" s="68"/>
      <c r="I178" s="68"/>
      <c r="J178" s="68"/>
      <c r="K178" s="68"/>
      <c r="L178" s="45"/>
      <c r="M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</row>
  </sheetData>
  <sheetProtection password="CC35" sheet="1" objects="1" scenarios="1" formatColumns="0" formatRows="0" autoFilter="0"/>
  <autoFilter ref="C121:K177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122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</row>
    <row r="4" spans="2:4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(9.9.2022)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839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ROUND((SUM(BE120:BE139)),2)</f>
        <v>0</v>
      </c>
      <c r="G33" s="39"/>
      <c r="H33" s="39"/>
      <c r="I33" s="157">
        <v>0.21</v>
      </c>
      <c r="J33" s="156">
        <f>ROUND(((SUM(BE120:BE139))*I33),2)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ROUND((SUM(BF120:BF139)),2)</f>
        <v>0</v>
      </c>
      <c r="G34" s="39"/>
      <c r="H34" s="39"/>
      <c r="I34" s="157">
        <v>0.15</v>
      </c>
      <c r="J34" s="156">
        <f>ROUND(((SUM(BF120:BF139))*I34),2)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ROUND((SUM(BG120:BG139)),2)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ROUND((SUM(BH120:BH139)),2)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ROUND((SUM(BI120:BI139)),2)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(9.9.2022)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VRN - Vedlejší a ostatní rozpočtovací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840</v>
      </c>
      <c r="E97" s="184"/>
      <c r="F97" s="184"/>
      <c r="G97" s="184"/>
      <c r="H97" s="184"/>
      <c r="I97" s="184"/>
      <c r="J97" s="185">
        <f>J121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841</v>
      </c>
      <c r="E98" s="190"/>
      <c r="F98" s="190"/>
      <c r="G98" s="190"/>
      <c r="H98" s="190"/>
      <c r="I98" s="190"/>
      <c r="J98" s="191">
        <f>J122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842</v>
      </c>
      <c r="E99" s="190"/>
      <c r="F99" s="190"/>
      <c r="G99" s="190"/>
      <c r="H99" s="190"/>
      <c r="I99" s="190"/>
      <c r="J99" s="191">
        <f>J131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843</v>
      </c>
      <c r="E100" s="190"/>
      <c r="F100" s="190"/>
      <c r="G100" s="190"/>
      <c r="H100" s="190"/>
      <c r="I100" s="190"/>
      <c r="J100" s="191">
        <f>J135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158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76" t="str">
        <f>E7</f>
        <v>Vranovice sportoviště (9.9.2022)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142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>VRN - Vedlejší a ostatní rozpočtovací náklady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F12</f>
        <v>Vranovice</v>
      </c>
      <c r="G114" s="41"/>
      <c r="H114" s="41"/>
      <c r="I114" s="33" t="s">
        <v>22</v>
      </c>
      <c r="J114" s="80" t="str">
        <f>IF(J12="","",J12)</f>
        <v>9. 9. 2022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40.05" customHeight="1">
      <c r="A116" s="39"/>
      <c r="B116" s="40"/>
      <c r="C116" s="33" t="s">
        <v>24</v>
      </c>
      <c r="D116" s="41"/>
      <c r="E116" s="41"/>
      <c r="F116" s="28" t="str">
        <f>E15</f>
        <v>Obec Vranovice, Školní 1, Vranovice 691 25</v>
      </c>
      <c r="G116" s="41"/>
      <c r="H116" s="41"/>
      <c r="I116" s="33" t="s">
        <v>30</v>
      </c>
      <c r="J116" s="37" t="str">
        <f>E21</f>
        <v xml:space="preserve">Projecticon s.r.o., A. Kopeckého 151, Nový Hrádek 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28</v>
      </c>
      <c r="D117" s="41"/>
      <c r="E117" s="41"/>
      <c r="F117" s="28" t="str">
        <f>IF(E18="","",E18)</f>
        <v>Vyplň údaj</v>
      </c>
      <c r="G117" s="41"/>
      <c r="H117" s="41"/>
      <c r="I117" s="33" t="s">
        <v>33</v>
      </c>
      <c r="J117" s="37" t="str">
        <f>E24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193"/>
      <c r="B119" s="194"/>
      <c r="C119" s="195" t="s">
        <v>159</v>
      </c>
      <c r="D119" s="196" t="s">
        <v>61</v>
      </c>
      <c r="E119" s="196" t="s">
        <v>57</v>
      </c>
      <c r="F119" s="196" t="s">
        <v>58</v>
      </c>
      <c r="G119" s="196" t="s">
        <v>160</v>
      </c>
      <c r="H119" s="196" t="s">
        <v>161</v>
      </c>
      <c r="I119" s="196" t="s">
        <v>162</v>
      </c>
      <c r="J119" s="196" t="s">
        <v>146</v>
      </c>
      <c r="K119" s="197" t="s">
        <v>163</v>
      </c>
      <c r="L119" s="198"/>
      <c r="M119" s="101" t="s">
        <v>1</v>
      </c>
      <c r="N119" s="102" t="s">
        <v>40</v>
      </c>
      <c r="O119" s="102" t="s">
        <v>164</v>
      </c>
      <c r="P119" s="102" t="s">
        <v>165</v>
      </c>
      <c r="Q119" s="102" t="s">
        <v>166</v>
      </c>
      <c r="R119" s="102" t="s">
        <v>167</v>
      </c>
      <c r="S119" s="102" t="s">
        <v>168</v>
      </c>
      <c r="T119" s="103" t="s">
        <v>169</v>
      </c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</row>
    <row r="120" spans="1:63" s="2" customFormat="1" ht="22.8" customHeight="1">
      <c r="A120" s="39"/>
      <c r="B120" s="40"/>
      <c r="C120" s="108" t="s">
        <v>170</v>
      </c>
      <c r="D120" s="41"/>
      <c r="E120" s="41"/>
      <c r="F120" s="41"/>
      <c r="G120" s="41"/>
      <c r="H120" s="41"/>
      <c r="I120" s="41"/>
      <c r="J120" s="199">
        <f>BK120</f>
        <v>0</v>
      </c>
      <c r="K120" s="41"/>
      <c r="L120" s="45"/>
      <c r="M120" s="104"/>
      <c r="N120" s="200"/>
      <c r="O120" s="105"/>
      <c r="P120" s="201">
        <f>P121</f>
        <v>0</v>
      </c>
      <c r="Q120" s="105"/>
      <c r="R120" s="201">
        <f>R121</f>
        <v>0</v>
      </c>
      <c r="S120" s="105"/>
      <c r="T120" s="202">
        <f>T121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75</v>
      </c>
      <c r="AU120" s="18" t="s">
        <v>148</v>
      </c>
      <c r="BK120" s="203">
        <f>BK121</f>
        <v>0</v>
      </c>
    </row>
    <row r="121" spans="1:63" s="12" customFormat="1" ht="25.9" customHeight="1">
      <c r="A121" s="12"/>
      <c r="B121" s="204"/>
      <c r="C121" s="205"/>
      <c r="D121" s="206" t="s">
        <v>75</v>
      </c>
      <c r="E121" s="207" t="s">
        <v>120</v>
      </c>
      <c r="F121" s="207" t="s">
        <v>844</v>
      </c>
      <c r="G121" s="205"/>
      <c r="H121" s="205"/>
      <c r="I121" s="208"/>
      <c r="J121" s="209">
        <f>BK121</f>
        <v>0</v>
      </c>
      <c r="K121" s="205"/>
      <c r="L121" s="210"/>
      <c r="M121" s="211"/>
      <c r="N121" s="212"/>
      <c r="O121" s="212"/>
      <c r="P121" s="213">
        <f>P122+P131+P135</f>
        <v>0</v>
      </c>
      <c r="Q121" s="212"/>
      <c r="R121" s="213">
        <f>R122+R131+R135</f>
        <v>0</v>
      </c>
      <c r="S121" s="212"/>
      <c r="T121" s="214">
        <f>T122+T131+T135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5" t="s">
        <v>200</v>
      </c>
      <c r="AT121" s="216" t="s">
        <v>75</v>
      </c>
      <c r="AU121" s="216" t="s">
        <v>76</v>
      </c>
      <c r="AY121" s="215" t="s">
        <v>173</v>
      </c>
      <c r="BK121" s="217">
        <f>BK122+BK131+BK135</f>
        <v>0</v>
      </c>
    </row>
    <row r="122" spans="1:63" s="12" customFormat="1" ht="22.8" customHeight="1">
      <c r="A122" s="12"/>
      <c r="B122" s="204"/>
      <c r="C122" s="205"/>
      <c r="D122" s="206" t="s">
        <v>75</v>
      </c>
      <c r="E122" s="218" t="s">
        <v>845</v>
      </c>
      <c r="F122" s="218" t="s">
        <v>846</v>
      </c>
      <c r="G122" s="205"/>
      <c r="H122" s="205"/>
      <c r="I122" s="208"/>
      <c r="J122" s="219">
        <f>BK122</f>
        <v>0</v>
      </c>
      <c r="K122" s="205"/>
      <c r="L122" s="210"/>
      <c r="M122" s="211"/>
      <c r="N122" s="212"/>
      <c r="O122" s="212"/>
      <c r="P122" s="213">
        <f>SUM(P123:P130)</f>
        <v>0</v>
      </c>
      <c r="Q122" s="212"/>
      <c r="R122" s="213">
        <f>SUM(R123:R130)</f>
        <v>0</v>
      </c>
      <c r="S122" s="212"/>
      <c r="T122" s="214">
        <f>SUM(T123:T130)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200</v>
      </c>
      <c r="AT122" s="216" t="s">
        <v>75</v>
      </c>
      <c r="AU122" s="216" t="s">
        <v>84</v>
      </c>
      <c r="AY122" s="215" t="s">
        <v>173</v>
      </c>
      <c r="BK122" s="217">
        <f>SUM(BK123:BK130)</f>
        <v>0</v>
      </c>
    </row>
    <row r="123" spans="1:65" s="2" customFormat="1" ht="16.5" customHeight="1">
      <c r="A123" s="39"/>
      <c r="B123" s="40"/>
      <c r="C123" s="220" t="s">
        <v>84</v>
      </c>
      <c r="D123" s="220" t="s">
        <v>175</v>
      </c>
      <c r="E123" s="221" t="s">
        <v>847</v>
      </c>
      <c r="F123" s="222" t="s">
        <v>848</v>
      </c>
      <c r="G123" s="223" t="s">
        <v>490</v>
      </c>
      <c r="H123" s="224">
        <v>1</v>
      </c>
      <c r="I123" s="225"/>
      <c r="J123" s="226">
        <f>ROUND(I123*H123,2)</f>
        <v>0</v>
      </c>
      <c r="K123" s="222" t="s">
        <v>179</v>
      </c>
      <c r="L123" s="45"/>
      <c r="M123" s="227" t="s">
        <v>1</v>
      </c>
      <c r="N123" s="228" t="s">
        <v>41</v>
      </c>
      <c r="O123" s="92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1" t="s">
        <v>849</v>
      </c>
      <c r="AT123" s="231" t="s">
        <v>175</v>
      </c>
      <c r="AU123" s="231" t="s">
        <v>86</v>
      </c>
      <c r="AY123" s="18" t="s">
        <v>173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8" t="s">
        <v>84</v>
      </c>
      <c r="BK123" s="232">
        <f>ROUND(I123*H123,2)</f>
        <v>0</v>
      </c>
      <c r="BL123" s="18" t="s">
        <v>849</v>
      </c>
      <c r="BM123" s="231" t="s">
        <v>850</v>
      </c>
    </row>
    <row r="124" spans="1:51" s="15" customFormat="1" ht="12">
      <c r="A124" s="15"/>
      <c r="B124" s="271"/>
      <c r="C124" s="272"/>
      <c r="D124" s="235" t="s">
        <v>182</v>
      </c>
      <c r="E124" s="273" t="s">
        <v>1</v>
      </c>
      <c r="F124" s="274" t="s">
        <v>851</v>
      </c>
      <c r="G124" s="272"/>
      <c r="H124" s="273" t="s">
        <v>1</v>
      </c>
      <c r="I124" s="275"/>
      <c r="J124" s="272"/>
      <c r="K124" s="272"/>
      <c r="L124" s="276"/>
      <c r="M124" s="277"/>
      <c r="N124" s="278"/>
      <c r="O124" s="278"/>
      <c r="P124" s="278"/>
      <c r="Q124" s="278"/>
      <c r="R124" s="278"/>
      <c r="S124" s="278"/>
      <c r="T124" s="279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80" t="s">
        <v>182</v>
      </c>
      <c r="AU124" s="280" t="s">
        <v>86</v>
      </c>
      <c r="AV124" s="15" t="s">
        <v>84</v>
      </c>
      <c r="AW124" s="15" t="s">
        <v>32</v>
      </c>
      <c r="AX124" s="15" t="s">
        <v>76</v>
      </c>
      <c r="AY124" s="280" t="s">
        <v>173</v>
      </c>
    </row>
    <row r="125" spans="1:51" s="13" customFormat="1" ht="12">
      <c r="A125" s="13"/>
      <c r="B125" s="233"/>
      <c r="C125" s="234"/>
      <c r="D125" s="235" t="s">
        <v>182</v>
      </c>
      <c r="E125" s="236" t="s">
        <v>1</v>
      </c>
      <c r="F125" s="237" t="s">
        <v>84</v>
      </c>
      <c r="G125" s="234"/>
      <c r="H125" s="238">
        <v>1</v>
      </c>
      <c r="I125" s="239"/>
      <c r="J125" s="234"/>
      <c r="K125" s="234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182</v>
      </c>
      <c r="AU125" s="244" t="s">
        <v>86</v>
      </c>
      <c r="AV125" s="13" t="s">
        <v>86</v>
      </c>
      <c r="AW125" s="13" t="s">
        <v>32</v>
      </c>
      <c r="AX125" s="13" t="s">
        <v>84</v>
      </c>
      <c r="AY125" s="244" t="s">
        <v>173</v>
      </c>
    </row>
    <row r="126" spans="1:65" s="2" customFormat="1" ht="16.5" customHeight="1">
      <c r="A126" s="39"/>
      <c r="B126" s="40"/>
      <c r="C126" s="220" t="s">
        <v>86</v>
      </c>
      <c r="D126" s="220" t="s">
        <v>175</v>
      </c>
      <c r="E126" s="221" t="s">
        <v>852</v>
      </c>
      <c r="F126" s="222" t="s">
        <v>853</v>
      </c>
      <c r="G126" s="223" t="s">
        <v>490</v>
      </c>
      <c r="H126" s="224">
        <v>1</v>
      </c>
      <c r="I126" s="225"/>
      <c r="J126" s="226">
        <f>ROUND(I126*H126,2)</f>
        <v>0</v>
      </c>
      <c r="K126" s="222" t="s">
        <v>179</v>
      </c>
      <c r="L126" s="45"/>
      <c r="M126" s="227" t="s">
        <v>1</v>
      </c>
      <c r="N126" s="228" t="s">
        <v>41</v>
      </c>
      <c r="O126" s="92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1" t="s">
        <v>849</v>
      </c>
      <c r="AT126" s="231" t="s">
        <v>175</v>
      </c>
      <c r="AU126" s="231" t="s">
        <v>86</v>
      </c>
      <c r="AY126" s="18" t="s">
        <v>173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84</v>
      </c>
      <c r="BK126" s="232">
        <f>ROUND(I126*H126,2)</f>
        <v>0</v>
      </c>
      <c r="BL126" s="18" t="s">
        <v>849</v>
      </c>
      <c r="BM126" s="231" t="s">
        <v>854</v>
      </c>
    </row>
    <row r="127" spans="1:51" s="15" customFormat="1" ht="12">
      <c r="A127" s="15"/>
      <c r="B127" s="271"/>
      <c r="C127" s="272"/>
      <c r="D127" s="235" t="s">
        <v>182</v>
      </c>
      <c r="E127" s="273" t="s">
        <v>1</v>
      </c>
      <c r="F127" s="274" t="s">
        <v>855</v>
      </c>
      <c r="G127" s="272"/>
      <c r="H127" s="273" t="s">
        <v>1</v>
      </c>
      <c r="I127" s="275"/>
      <c r="J127" s="272"/>
      <c r="K127" s="272"/>
      <c r="L127" s="276"/>
      <c r="M127" s="277"/>
      <c r="N127" s="278"/>
      <c r="O127" s="278"/>
      <c r="P127" s="278"/>
      <c r="Q127" s="278"/>
      <c r="R127" s="278"/>
      <c r="S127" s="278"/>
      <c r="T127" s="279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80" t="s">
        <v>182</v>
      </c>
      <c r="AU127" s="280" t="s">
        <v>86</v>
      </c>
      <c r="AV127" s="15" t="s">
        <v>84</v>
      </c>
      <c r="AW127" s="15" t="s">
        <v>32</v>
      </c>
      <c r="AX127" s="15" t="s">
        <v>76</v>
      </c>
      <c r="AY127" s="280" t="s">
        <v>173</v>
      </c>
    </row>
    <row r="128" spans="1:51" s="13" customFormat="1" ht="12">
      <c r="A128" s="13"/>
      <c r="B128" s="233"/>
      <c r="C128" s="234"/>
      <c r="D128" s="235" t="s">
        <v>182</v>
      </c>
      <c r="E128" s="236" t="s">
        <v>1</v>
      </c>
      <c r="F128" s="237" t="s">
        <v>84</v>
      </c>
      <c r="G128" s="234"/>
      <c r="H128" s="238">
        <v>1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182</v>
      </c>
      <c r="AU128" s="244" t="s">
        <v>86</v>
      </c>
      <c r="AV128" s="13" t="s">
        <v>86</v>
      </c>
      <c r="AW128" s="13" t="s">
        <v>32</v>
      </c>
      <c r="AX128" s="13" t="s">
        <v>84</v>
      </c>
      <c r="AY128" s="244" t="s">
        <v>173</v>
      </c>
    </row>
    <row r="129" spans="1:65" s="2" customFormat="1" ht="16.5" customHeight="1">
      <c r="A129" s="39"/>
      <c r="B129" s="40"/>
      <c r="C129" s="220" t="s">
        <v>190</v>
      </c>
      <c r="D129" s="220" t="s">
        <v>175</v>
      </c>
      <c r="E129" s="221" t="s">
        <v>856</v>
      </c>
      <c r="F129" s="222" t="s">
        <v>857</v>
      </c>
      <c r="G129" s="223" t="s">
        <v>858</v>
      </c>
      <c r="H129" s="224">
        <v>1</v>
      </c>
      <c r="I129" s="225"/>
      <c r="J129" s="226">
        <f>ROUND(I129*H129,2)</f>
        <v>0</v>
      </c>
      <c r="K129" s="222" t="s">
        <v>179</v>
      </c>
      <c r="L129" s="45"/>
      <c r="M129" s="227" t="s">
        <v>1</v>
      </c>
      <c r="N129" s="228" t="s">
        <v>41</v>
      </c>
      <c r="O129" s="92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1" t="s">
        <v>849</v>
      </c>
      <c r="AT129" s="231" t="s">
        <v>175</v>
      </c>
      <c r="AU129" s="231" t="s">
        <v>86</v>
      </c>
      <c r="AY129" s="18" t="s">
        <v>173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84</v>
      </c>
      <c r="BK129" s="232">
        <f>ROUND(I129*H129,2)</f>
        <v>0</v>
      </c>
      <c r="BL129" s="18" t="s">
        <v>849</v>
      </c>
      <c r="BM129" s="231" t="s">
        <v>859</v>
      </c>
    </row>
    <row r="130" spans="1:65" s="2" customFormat="1" ht="16.5" customHeight="1">
      <c r="A130" s="39"/>
      <c r="B130" s="40"/>
      <c r="C130" s="220" t="s">
        <v>180</v>
      </c>
      <c r="D130" s="220" t="s">
        <v>175</v>
      </c>
      <c r="E130" s="221" t="s">
        <v>860</v>
      </c>
      <c r="F130" s="222" t="s">
        <v>861</v>
      </c>
      <c r="G130" s="223" t="s">
        <v>490</v>
      </c>
      <c r="H130" s="224">
        <v>1</v>
      </c>
      <c r="I130" s="225"/>
      <c r="J130" s="226">
        <f>ROUND(I130*H130,2)</f>
        <v>0</v>
      </c>
      <c r="K130" s="222" t="s">
        <v>179</v>
      </c>
      <c r="L130" s="45"/>
      <c r="M130" s="227" t="s">
        <v>1</v>
      </c>
      <c r="N130" s="228" t="s">
        <v>41</v>
      </c>
      <c r="O130" s="92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1" t="s">
        <v>849</v>
      </c>
      <c r="AT130" s="231" t="s">
        <v>175</v>
      </c>
      <c r="AU130" s="231" t="s">
        <v>86</v>
      </c>
      <c r="AY130" s="18" t="s">
        <v>173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8" t="s">
        <v>84</v>
      </c>
      <c r="BK130" s="232">
        <f>ROUND(I130*H130,2)</f>
        <v>0</v>
      </c>
      <c r="BL130" s="18" t="s">
        <v>849</v>
      </c>
      <c r="BM130" s="231" t="s">
        <v>862</v>
      </c>
    </row>
    <row r="131" spans="1:63" s="12" customFormat="1" ht="22.8" customHeight="1">
      <c r="A131" s="12"/>
      <c r="B131" s="204"/>
      <c r="C131" s="205"/>
      <c r="D131" s="206" t="s">
        <v>75</v>
      </c>
      <c r="E131" s="218" t="s">
        <v>863</v>
      </c>
      <c r="F131" s="218" t="s">
        <v>864</v>
      </c>
      <c r="G131" s="205"/>
      <c r="H131" s="205"/>
      <c r="I131" s="208"/>
      <c r="J131" s="219">
        <f>BK131</f>
        <v>0</v>
      </c>
      <c r="K131" s="205"/>
      <c r="L131" s="210"/>
      <c r="M131" s="211"/>
      <c r="N131" s="212"/>
      <c r="O131" s="212"/>
      <c r="P131" s="213">
        <f>SUM(P132:P134)</f>
        <v>0</v>
      </c>
      <c r="Q131" s="212"/>
      <c r="R131" s="213">
        <f>SUM(R132:R134)</f>
        <v>0</v>
      </c>
      <c r="S131" s="212"/>
      <c r="T131" s="214">
        <f>SUM(T132:T134)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5" t="s">
        <v>200</v>
      </c>
      <c r="AT131" s="216" t="s">
        <v>75</v>
      </c>
      <c r="AU131" s="216" t="s">
        <v>84</v>
      </c>
      <c r="AY131" s="215" t="s">
        <v>173</v>
      </c>
      <c r="BK131" s="217">
        <f>SUM(BK132:BK134)</f>
        <v>0</v>
      </c>
    </row>
    <row r="132" spans="1:65" s="2" customFormat="1" ht="16.5" customHeight="1">
      <c r="A132" s="39"/>
      <c r="B132" s="40"/>
      <c r="C132" s="220" t="s">
        <v>200</v>
      </c>
      <c r="D132" s="220" t="s">
        <v>175</v>
      </c>
      <c r="E132" s="221" t="s">
        <v>865</v>
      </c>
      <c r="F132" s="222" t="s">
        <v>864</v>
      </c>
      <c r="G132" s="223" t="s">
        <v>490</v>
      </c>
      <c r="H132" s="224">
        <v>1</v>
      </c>
      <c r="I132" s="225"/>
      <c r="J132" s="226">
        <f>ROUND(I132*H132,2)</f>
        <v>0</v>
      </c>
      <c r="K132" s="222" t="s">
        <v>179</v>
      </c>
      <c r="L132" s="45"/>
      <c r="M132" s="227" t="s">
        <v>1</v>
      </c>
      <c r="N132" s="228" t="s">
        <v>41</v>
      </c>
      <c r="O132" s="92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849</v>
      </c>
      <c r="AT132" s="231" t="s">
        <v>175</v>
      </c>
      <c r="AU132" s="231" t="s">
        <v>86</v>
      </c>
      <c r="AY132" s="18" t="s">
        <v>173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849</v>
      </c>
      <c r="BM132" s="231" t="s">
        <v>866</v>
      </c>
    </row>
    <row r="133" spans="1:65" s="2" customFormat="1" ht="16.5" customHeight="1">
      <c r="A133" s="39"/>
      <c r="B133" s="40"/>
      <c r="C133" s="220" t="s">
        <v>205</v>
      </c>
      <c r="D133" s="220" t="s">
        <v>175</v>
      </c>
      <c r="E133" s="221" t="s">
        <v>867</v>
      </c>
      <c r="F133" s="222" t="s">
        <v>868</v>
      </c>
      <c r="G133" s="223" t="s">
        <v>490</v>
      </c>
      <c r="H133" s="224">
        <v>1</v>
      </c>
      <c r="I133" s="225"/>
      <c r="J133" s="226">
        <f>ROUND(I133*H133,2)</f>
        <v>0</v>
      </c>
      <c r="K133" s="222" t="s">
        <v>179</v>
      </c>
      <c r="L133" s="45"/>
      <c r="M133" s="227" t="s">
        <v>1</v>
      </c>
      <c r="N133" s="228" t="s">
        <v>41</v>
      </c>
      <c r="O133" s="92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1" t="s">
        <v>849</v>
      </c>
      <c r="AT133" s="231" t="s">
        <v>175</v>
      </c>
      <c r="AU133" s="231" t="s">
        <v>86</v>
      </c>
      <c r="AY133" s="18" t="s">
        <v>173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84</v>
      </c>
      <c r="BK133" s="232">
        <f>ROUND(I133*H133,2)</f>
        <v>0</v>
      </c>
      <c r="BL133" s="18" t="s">
        <v>849</v>
      </c>
      <c r="BM133" s="231" t="s">
        <v>869</v>
      </c>
    </row>
    <row r="134" spans="1:65" s="2" customFormat="1" ht="16.5" customHeight="1">
      <c r="A134" s="39"/>
      <c r="B134" s="40"/>
      <c r="C134" s="220" t="s">
        <v>211</v>
      </c>
      <c r="D134" s="220" t="s">
        <v>175</v>
      </c>
      <c r="E134" s="221" t="s">
        <v>870</v>
      </c>
      <c r="F134" s="222" t="s">
        <v>871</v>
      </c>
      <c r="G134" s="223" t="s">
        <v>490</v>
      </c>
      <c r="H134" s="224">
        <v>1</v>
      </c>
      <c r="I134" s="225"/>
      <c r="J134" s="226">
        <f>ROUND(I134*H134,2)</f>
        <v>0</v>
      </c>
      <c r="K134" s="222" t="s">
        <v>179</v>
      </c>
      <c r="L134" s="45"/>
      <c r="M134" s="227" t="s">
        <v>1</v>
      </c>
      <c r="N134" s="228" t="s">
        <v>41</v>
      </c>
      <c r="O134" s="92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1" t="s">
        <v>849</v>
      </c>
      <c r="AT134" s="231" t="s">
        <v>175</v>
      </c>
      <c r="AU134" s="231" t="s">
        <v>86</v>
      </c>
      <c r="AY134" s="18" t="s">
        <v>173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84</v>
      </c>
      <c r="BK134" s="232">
        <f>ROUND(I134*H134,2)</f>
        <v>0</v>
      </c>
      <c r="BL134" s="18" t="s">
        <v>849</v>
      </c>
      <c r="BM134" s="231" t="s">
        <v>872</v>
      </c>
    </row>
    <row r="135" spans="1:63" s="12" customFormat="1" ht="22.8" customHeight="1">
      <c r="A135" s="12"/>
      <c r="B135" s="204"/>
      <c r="C135" s="205"/>
      <c r="D135" s="206" t="s">
        <v>75</v>
      </c>
      <c r="E135" s="218" t="s">
        <v>873</v>
      </c>
      <c r="F135" s="218" t="s">
        <v>874</v>
      </c>
      <c r="G135" s="205"/>
      <c r="H135" s="205"/>
      <c r="I135" s="208"/>
      <c r="J135" s="219">
        <f>BK135</f>
        <v>0</v>
      </c>
      <c r="K135" s="205"/>
      <c r="L135" s="210"/>
      <c r="M135" s="211"/>
      <c r="N135" s="212"/>
      <c r="O135" s="212"/>
      <c r="P135" s="213">
        <f>SUM(P136:P139)</f>
        <v>0</v>
      </c>
      <c r="Q135" s="212"/>
      <c r="R135" s="213">
        <f>SUM(R136:R139)</f>
        <v>0</v>
      </c>
      <c r="S135" s="212"/>
      <c r="T135" s="214">
        <f>SUM(T136:T139)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5" t="s">
        <v>200</v>
      </c>
      <c r="AT135" s="216" t="s">
        <v>75</v>
      </c>
      <c r="AU135" s="216" t="s">
        <v>84</v>
      </c>
      <c r="AY135" s="215" t="s">
        <v>173</v>
      </c>
      <c r="BK135" s="217">
        <f>SUM(BK136:BK139)</f>
        <v>0</v>
      </c>
    </row>
    <row r="136" spans="1:65" s="2" customFormat="1" ht="16.5" customHeight="1">
      <c r="A136" s="39"/>
      <c r="B136" s="40"/>
      <c r="C136" s="220" t="s">
        <v>216</v>
      </c>
      <c r="D136" s="220" t="s">
        <v>175</v>
      </c>
      <c r="E136" s="221" t="s">
        <v>875</v>
      </c>
      <c r="F136" s="222" t="s">
        <v>876</v>
      </c>
      <c r="G136" s="223" t="s">
        <v>490</v>
      </c>
      <c r="H136" s="224">
        <v>1</v>
      </c>
      <c r="I136" s="225"/>
      <c r="J136" s="226">
        <f>ROUND(I136*H136,2)</f>
        <v>0</v>
      </c>
      <c r="K136" s="222" t="s">
        <v>179</v>
      </c>
      <c r="L136" s="45"/>
      <c r="M136" s="227" t="s">
        <v>1</v>
      </c>
      <c r="N136" s="228" t="s">
        <v>41</v>
      </c>
      <c r="O136" s="92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1" t="s">
        <v>849</v>
      </c>
      <c r="AT136" s="231" t="s">
        <v>175</v>
      </c>
      <c r="AU136" s="231" t="s">
        <v>86</v>
      </c>
      <c r="AY136" s="18" t="s">
        <v>173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84</v>
      </c>
      <c r="BK136" s="232">
        <f>ROUND(I136*H136,2)</f>
        <v>0</v>
      </c>
      <c r="BL136" s="18" t="s">
        <v>849</v>
      </c>
      <c r="BM136" s="231" t="s">
        <v>877</v>
      </c>
    </row>
    <row r="137" spans="1:65" s="2" customFormat="1" ht="16.5" customHeight="1">
      <c r="A137" s="39"/>
      <c r="B137" s="40"/>
      <c r="C137" s="220" t="s">
        <v>222</v>
      </c>
      <c r="D137" s="220" t="s">
        <v>175</v>
      </c>
      <c r="E137" s="221" t="s">
        <v>878</v>
      </c>
      <c r="F137" s="222" t="s">
        <v>879</v>
      </c>
      <c r="G137" s="223" t="s">
        <v>490</v>
      </c>
      <c r="H137" s="224">
        <v>1</v>
      </c>
      <c r="I137" s="225"/>
      <c r="J137" s="226">
        <f>ROUND(I137*H137,2)</f>
        <v>0</v>
      </c>
      <c r="K137" s="222" t="s">
        <v>179</v>
      </c>
      <c r="L137" s="45"/>
      <c r="M137" s="227" t="s">
        <v>1</v>
      </c>
      <c r="N137" s="228" t="s">
        <v>41</v>
      </c>
      <c r="O137" s="92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1" t="s">
        <v>849</v>
      </c>
      <c r="AT137" s="231" t="s">
        <v>175</v>
      </c>
      <c r="AU137" s="231" t="s">
        <v>86</v>
      </c>
      <c r="AY137" s="18" t="s">
        <v>173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84</v>
      </c>
      <c r="BK137" s="232">
        <f>ROUND(I137*H137,2)</f>
        <v>0</v>
      </c>
      <c r="BL137" s="18" t="s">
        <v>849</v>
      </c>
      <c r="BM137" s="231" t="s">
        <v>880</v>
      </c>
    </row>
    <row r="138" spans="1:65" s="2" customFormat="1" ht="16.5" customHeight="1">
      <c r="A138" s="39"/>
      <c r="B138" s="40"/>
      <c r="C138" s="220" t="s">
        <v>227</v>
      </c>
      <c r="D138" s="220" t="s">
        <v>175</v>
      </c>
      <c r="E138" s="221" t="s">
        <v>881</v>
      </c>
      <c r="F138" s="222" t="s">
        <v>882</v>
      </c>
      <c r="G138" s="223" t="s">
        <v>490</v>
      </c>
      <c r="H138" s="224">
        <v>1</v>
      </c>
      <c r="I138" s="225"/>
      <c r="J138" s="226">
        <f>ROUND(I138*H138,2)</f>
        <v>0</v>
      </c>
      <c r="K138" s="222" t="s">
        <v>179</v>
      </c>
      <c r="L138" s="45"/>
      <c r="M138" s="227" t="s">
        <v>1</v>
      </c>
      <c r="N138" s="228" t="s">
        <v>41</v>
      </c>
      <c r="O138" s="92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1" t="s">
        <v>849</v>
      </c>
      <c r="AT138" s="231" t="s">
        <v>175</v>
      </c>
      <c r="AU138" s="231" t="s">
        <v>86</v>
      </c>
      <c r="AY138" s="18" t="s">
        <v>173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84</v>
      </c>
      <c r="BK138" s="232">
        <f>ROUND(I138*H138,2)</f>
        <v>0</v>
      </c>
      <c r="BL138" s="18" t="s">
        <v>849</v>
      </c>
      <c r="BM138" s="231" t="s">
        <v>883</v>
      </c>
    </row>
    <row r="139" spans="1:65" s="2" customFormat="1" ht="16.5" customHeight="1">
      <c r="A139" s="39"/>
      <c r="B139" s="40"/>
      <c r="C139" s="220" t="s">
        <v>232</v>
      </c>
      <c r="D139" s="220" t="s">
        <v>175</v>
      </c>
      <c r="E139" s="221" t="s">
        <v>884</v>
      </c>
      <c r="F139" s="222" t="s">
        <v>885</v>
      </c>
      <c r="G139" s="223" t="s">
        <v>490</v>
      </c>
      <c r="H139" s="224">
        <v>1</v>
      </c>
      <c r="I139" s="225"/>
      <c r="J139" s="226">
        <f>ROUND(I139*H139,2)</f>
        <v>0</v>
      </c>
      <c r="K139" s="222" t="s">
        <v>179</v>
      </c>
      <c r="L139" s="45"/>
      <c r="M139" s="266" t="s">
        <v>1</v>
      </c>
      <c r="N139" s="267" t="s">
        <v>41</v>
      </c>
      <c r="O139" s="268"/>
      <c r="P139" s="269">
        <f>O139*H139</f>
        <v>0</v>
      </c>
      <c r="Q139" s="269">
        <v>0</v>
      </c>
      <c r="R139" s="269">
        <f>Q139*H139</f>
        <v>0</v>
      </c>
      <c r="S139" s="269">
        <v>0</v>
      </c>
      <c r="T139" s="27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849</v>
      </c>
      <c r="AT139" s="231" t="s">
        <v>175</v>
      </c>
      <c r="AU139" s="231" t="s">
        <v>86</v>
      </c>
      <c r="AY139" s="18" t="s">
        <v>173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84</v>
      </c>
      <c r="BK139" s="232">
        <f>ROUND(I139*H139,2)</f>
        <v>0</v>
      </c>
      <c r="BL139" s="18" t="s">
        <v>849</v>
      </c>
      <c r="BM139" s="231" t="s">
        <v>886</v>
      </c>
    </row>
    <row r="140" spans="1:31" s="2" customFormat="1" ht="6.95" customHeight="1">
      <c r="A140" s="39"/>
      <c r="B140" s="67"/>
      <c r="C140" s="68"/>
      <c r="D140" s="68"/>
      <c r="E140" s="68"/>
      <c r="F140" s="68"/>
      <c r="G140" s="68"/>
      <c r="H140" s="68"/>
      <c r="I140" s="68"/>
      <c r="J140" s="68"/>
      <c r="K140" s="68"/>
      <c r="L140" s="45"/>
      <c r="M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</sheetData>
  <sheetProtection password="CC35" sheet="1" objects="1" scenarios="1" formatColumns="0" formatRows="0" autoFilter="0"/>
  <autoFilter ref="C119:K139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8"/>
      <c r="C3" s="139"/>
      <c r="D3" s="139"/>
      <c r="E3" s="139"/>
      <c r="F3" s="139"/>
      <c r="G3" s="139"/>
      <c r="H3" s="21"/>
    </row>
    <row r="4" spans="2:8" s="1" customFormat="1" ht="24.95" customHeight="1">
      <c r="B4" s="21"/>
      <c r="C4" s="140" t="s">
        <v>887</v>
      </c>
      <c r="H4" s="21"/>
    </row>
    <row r="5" spans="2:8" s="1" customFormat="1" ht="12" customHeight="1">
      <c r="B5" s="21"/>
      <c r="C5" s="295" t="s">
        <v>13</v>
      </c>
      <c r="D5" s="149" t="s">
        <v>14</v>
      </c>
      <c r="E5" s="1"/>
      <c r="F5" s="1"/>
      <c r="H5" s="21"/>
    </row>
    <row r="6" spans="2:8" s="1" customFormat="1" ht="36.95" customHeight="1">
      <c r="B6" s="21"/>
      <c r="C6" s="296" t="s">
        <v>16</v>
      </c>
      <c r="D6" s="297" t="s">
        <v>17</v>
      </c>
      <c r="E6" s="1"/>
      <c r="F6" s="1"/>
      <c r="H6" s="21"/>
    </row>
    <row r="7" spans="2:8" s="1" customFormat="1" ht="16.5" customHeight="1">
      <c r="B7" s="21"/>
      <c r="C7" s="142" t="s">
        <v>22</v>
      </c>
      <c r="D7" s="146" t="str">
        <f>'Rekapitulace stavby'!AN8</f>
        <v>9. 9. 2022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93"/>
      <c r="B9" s="298"/>
      <c r="C9" s="299" t="s">
        <v>57</v>
      </c>
      <c r="D9" s="300" t="s">
        <v>58</v>
      </c>
      <c r="E9" s="300" t="s">
        <v>160</v>
      </c>
      <c r="F9" s="301" t="s">
        <v>888</v>
      </c>
      <c r="G9" s="193"/>
      <c r="H9" s="298"/>
    </row>
    <row r="10" spans="1:8" s="2" customFormat="1" ht="26.4" customHeight="1">
      <c r="A10" s="39"/>
      <c r="B10" s="45"/>
      <c r="C10" s="302" t="s">
        <v>889</v>
      </c>
      <c r="D10" s="302" t="s">
        <v>82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303" t="s">
        <v>123</v>
      </c>
      <c r="D11" s="304" t="s">
        <v>124</v>
      </c>
      <c r="E11" s="305" t="s">
        <v>1</v>
      </c>
      <c r="F11" s="306">
        <v>85.25</v>
      </c>
      <c r="G11" s="39"/>
      <c r="H11" s="45"/>
    </row>
    <row r="12" spans="1:8" s="2" customFormat="1" ht="16.8" customHeight="1">
      <c r="A12" s="39"/>
      <c r="B12" s="45"/>
      <c r="C12" s="307" t="s">
        <v>1</v>
      </c>
      <c r="D12" s="307" t="s">
        <v>275</v>
      </c>
      <c r="E12" s="18" t="s">
        <v>1</v>
      </c>
      <c r="F12" s="308">
        <v>44.25</v>
      </c>
      <c r="G12" s="39"/>
      <c r="H12" s="45"/>
    </row>
    <row r="13" spans="1:8" s="2" customFormat="1" ht="16.8" customHeight="1">
      <c r="A13" s="39"/>
      <c r="B13" s="45"/>
      <c r="C13" s="307" t="s">
        <v>1</v>
      </c>
      <c r="D13" s="307" t="s">
        <v>276</v>
      </c>
      <c r="E13" s="18" t="s">
        <v>1</v>
      </c>
      <c r="F13" s="308">
        <v>16</v>
      </c>
      <c r="G13" s="39"/>
      <c r="H13" s="45"/>
    </row>
    <row r="14" spans="1:8" s="2" customFormat="1" ht="16.8" customHeight="1">
      <c r="A14" s="39"/>
      <c r="B14" s="45"/>
      <c r="C14" s="307" t="s">
        <v>1</v>
      </c>
      <c r="D14" s="307" t="s">
        <v>277</v>
      </c>
      <c r="E14" s="18" t="s">
        <v>1</v>
      </c>
      <c r="F14" s="308">
        <v>25</v>
      </c>
      <c r="G14" s="39"/>
      <c r="H14" s="45"/>
    </row>
    <row r="15" spans="1:8" s="2" customFormat="1" ht="16.8" customHeight="1">
      <c r="A15" s="39"/>
      <c r="B15" s="45"/>
      <c r="C15" s="307" t="s">
        <v>123</v>
      </c>
      <c r="D15" s="307" t="s">
        <v>185</v>
      </c>
      <c r="E15" s="18" t="s">
        <v>1</v>
      </c>
      <c r="F15" s="308">
        <v>85.25</v>
      </c>
      <c r="G15" s="39"/>
      <c r="H15" s="45"/>
    </row>
    <row r="16" spans="1:8" s="2" customFormat="1" ht="16.8" customHeight="1">
      <c r="A16" s="39"/>
      <c r="B16" s="45"/>
      <c r="C16" s="309" t="s">
        <v>890</v>
      </c>
      <c r="D16" s="39"/>
      <c r="E16" s="39"/>
      <c r="F16" s="39"/>
      <c r="G16" s="39"/>
      <c r="H16" s="45"/>
    </row>
    <row r="17" spans="1:8" s="2" customFormat="1" ht="12">
      <c r="A17" s="39"/>
      <c r="B17" s="45"/>
      <c r="C17" s="307" t="s">
        <v>272</v>
      </c>
      <c r="D17" s="307" t="s">
        <v>273</v>
      </c>
      <c r="E17" s="18" t="s">
        <v>208</v>
      </c>
      <c r="F17" s="308">
        <v>85.25</v>
      </c>
      <c r="G17" s="39"/>
      <c r="H17" s="45"/>
    </row>
    <row r="18" spans="1:8" s="2" customFormat="1" ht="12">
      <c r="A18" s="39"/>
      <c r="B18" s="45"/>
      <c r="C18" s="307" t="s">
        <v>176</v>
      </c>
      <c r="D18" s="307" t="s">
        <v>177</v>
      </c>
      <c r="E18" s="18" t="s">
        <v>178</v>
      </c>
      <c r="F18" s="308">
        <v>121.838</v>
      </c>
      <c r="G18" s="39"/>
      <c r="H18" s="45"/>
    </row>
    <row r="19" spans="1:8" s="2" customFormat="1" ht="16.8" customHeight="1">
      <c r="A19" s="39"/>
      <c r="B19" s="45"/>
      <c r="C19" s="307" t="s">
        <v>206</v>
      </c>
      <c r="D19" s="307" t="s">
        <v>207</v>
      </c>
      <c r="E19" s="18" t="s">
        <v>208</v>
      </c>
      <c r="F19" s="308">
        <v>285.25</v>
      </c>
      <c r="G19" s="39"/>
      <c r="H19" s="45"/>
    </row>
    <row r="20" spans="1:8" s="2" customFormat="1" ht="16.8" customHeight="1">
      <c r="A20" s="39"/>
      <c r="B20" s="45"/>
      <c r="C20" s="307" t="s">
        <v>251</v>
      </c>
      <c r="D20" s="307" t="s">
        <v>252</v>
      </c>
      <c r="E20" s="18" t="s">
        <v>208</v>
      </c>
      <c r="F20" s="308">
        <v>285.25</v>
      </c>
      <c r="G20" s="39"/>
      <c r="H20" s="45"/>
    </row>
    <row r="21" spans="1:8" s="2" customFormat="1" ht="16.8" customHeight="1">
      <c r="A21" s="39"/>
      <c r="B21" s="45"/>
      <c r="C21" s="307" t="s">
        <v>256</v>
      </c>
      <c r="D21" s="307" t="s">
        <v>257</v>
      </c>
      <c r="E21" s="18" t="s">
        <v>208</v>
      </c>
      <c r="F21" s="308">
        <v>305.25</v>
      </c>
      <c r="G21" s="39"/>
      <c r="H21" s="45"/>
    </row>
    <row r="22" spans="1:8" s="2" customFormat="1" ht="16.8" customHeight="1">
      <c r="A22" s="39"/>
      <c r="B22" s="45"/>
      <c r="C22" s="307" t="s">
        <v>302</v>
      </c>
      <c r="D22" s="307" t="s">
        <v>303</v>
      </c>
      <c r="E22" s="18" t="s">
        <v>208</v>
      </c>
      <c r="F22" s="308">
        <v>285.25</v>
      </c>
      <c r="G22" s="39"/>
      <c r="H22" s="45"/>
    </row>
    <row r="23" spans="1:8" s="2" customFormat="1" ht="16.8" customHeight="1">
      <c r="A23" s="39"/>
      <c r="B23" s="45"/>
      <c r="C23" s="307" t="s">
        <v>297</v>
      </c>
      <c r="D23" s="307" t="s">
        <v>298</v>
      </c>
      <c r="E23" s="18" t="s">
        <v>208</v>
      </c>
      <c r="F23" s="308">
        <v>285.25</v>
      </c>
      <c r="G23" s="39"/>
      <c r="H23" s="45"/>
    </row>
    <row r="24" spans="1:8" s="2" customFormat="1" ht="16.8" customHeight="1">
      <c r="A24" s="39"/>
      <c r="B24" s="45"/>
      <c r="C24" s="303" t="s">
        <v>126</v>
      </c>
      <c r="D24" s="304" t="s">
        <v>127</v>
      </c>
      <c r="E24" s="305" t="s">
        <v>1</v>
      </c>
      <c r="F24" s="306">
        <v>200</v>
      </c>
      <c r="G24" s="39"/>
      <c r="H24" s="45"/>
    </row>
    <row r="25" spans="1:8" s="2" customFormat="1" ht="16.8" customHeight="1">
      <c r="A25" s="39"/>
      <c r="B25" s="45"/>
      <c r="C25" s="307" t="s">
        <v>1</v>
      </c>
      <c r="D25" s="307" t="s">
        <v>270</v>
      </c>
      <c r="E25" s="18" t="s">
        <v>1</v>
      </c>
      <c r="F25" s="308">
        <v>200</v>
      </c>
      <c r="G25" s="39"/>
      <c r="H25" s="45"/>
    </row>
    <row r="26" spans="1:8" s="2" customFormat="1" ht="16.8" customHeight="1">
      <c r="A26" s="39"/>
      <c r="B26" s="45"/>
      <c r="C26" s="307" t="s">
        <v>126</v>
      </c>
      <c r="D26" s="307" t="s">
        <v>185</v>
      </c>
      <c r="E26" s="18" t="s">
        <v>1</v>
      </c>
      <c r="F26" s="308">
        <v>200</v>
      </c>
      <c r="G26" s="39"/>
      <c r="H26" s="45"/>
    </row>
    <row r="27" spans="1:8" s="2" customFormat="1" ht="16.8" customHeight="1">
      <c r="A27" s="39"/>
      <c r="B27" s="45"/>
      <c r="C27" s="309" t="s">
        <v>890</v>
      </c>
      <c r="D27" s="39"/>
      <c r="E27" s="39"/>
      <c r="F27" s="39"/>
      <c r="G27" s="39"/>
      <c r="H27" s="45"/>
    </row>
    <row r="28" spans="1:8" s="2" customFormat="1" ht="12">
      <c r="A28" s="39"/>
      <c r="B28" s="45"/>
      <c r="C28" s="307" t="s">
        <v>267</v>
      </c>
      <c r="D28" s="307" t="s">
        <v>268</v>
      </c>
      <c r="E28" s="18" t="s">
        <v>208</v>
      </c>
      <c r="F28" s="308">
        <v>200</v>
      </c>
      <c r="G28" s="39"/>
      <c r="H28" s="45"/>
    </row>
    <row r="29" spans="1:8" s="2" customFormat="1" ht="12">
      <c r="A29" s="39"/>
      <c r="B29" s="45"/>
      <c r="C29" s="307" t="s">
        <v>176</v>
      </c>
      <c r="D29" s="307" t="s">
        <v>177</v>
      </c>
      <c r="E29" s="18" t="s">
        <v>178</v>
      </c>
      <c r="F29" s="308">
        <v>121.838</v>
      </c>
      <c r="G29" s="39"/>
      <c r="H29" s="45"/>
    </row>
    <row r="30" spans="1:8" s="2" customFormat="1" ht="16.8" customHeight="1">
      <c r="A30" s="39"/>
      <c r="B30" s="45"/>
      <c r="C30" s="307" t="s">
        <v>206</v>
      </c>
      <c r="D30" s="307" t="s">
        <v>207</v>
      </c>
      <c r="E30" s="18" t="s">
        <v>208</v>
      </c>
      <c r="F30" s="308">
        <v>285.25</v>
      </c>
      <c r="G30" s="39"/>
      <c r="H30" s="45"/>
    </row>
    <row r="31" spans="1:8" s="2" customFormat="1" ht="16.8" customHeight="1">
      <c r="A31" s="39"/>
      <c r="B31" s="45"/>
      <c r="C31" s="307" t="s">
        <v>251</v>
      </c>
      <c r="D31" s="307" t="s">
        <v>252</v>
      </c>
      <c r="E31" s="18" t="s">
        <v>208</v>
      </c>
      <c r="F31" s="308">
        <v>285.25</v>
      </c>
      <c r="G31" s="39"/>
      <c r="H31" s="45"/>
    </row>
    <row r="32" spans="1:8" s="2" customFormat="1" ht="16.8" customHeight="1">
      <c r="A32" s="39"/>
      <c r="B32" s="45"/>
      <c r="C32" s="307" t="s">
        <v>256</v>
      </c>
      <c r="D32" s="307" t="s">
        <v>257</v>
      </c>
      <c r="E32" s="18" t="s">
        <v>208</v>
      </c>
      <c r="F32" s="308">
        <v>305.25</v>
      </c>
      <c r="G32" s="39"/>
      <c r="H32" s="45"/>
    </row>
    <row r="33" spans="1:8" s="2" customFormat="1" ht="16.8" customHeight="1">
      <c r="A33" s="39"/>
      <c r="B33" s="45"/>
      <c r="C33" s="307" t="s">
        <v>302</v>
      </c>
      <c r="D33" s="307" t="s">
        <v>303</v>
      </c>
      <c r="E33" s="18" t="s">
        <v>208</v>
      </c>
      <c r="F33" s="308">
        <v>285.25</v>
      </c>
      <c r="G33" s="39"/>
      <c r="H33" s="45"/>
    </row>
    <row r="34" spans="1:8" s="2" customFormat="1" ht="16.8" customHeight="1">
      <c r="A34" s="39"/>
      <c r="B34" s="45"/>
      <c r="C34" s="307" t="s">
        <v>297</v>
      </c>
      <c r="D34" s="307" t="s">
        <v>298</v>
      </c>
      <c r="E34" s="18" t="s">
        <v>208</v>
      </c>
      <c r="F34" s="308">
        <v>285.25</v>
      </c>
      <c r="G34" s="39"/>
      <c r="H34" s="45"/>
    </row>
    <row r="35" spans="1:8" s="2" customFormat="1" ht="16.8" customHeight="1">
      <c r="A35" s="39"/>
      <c r="B35" s="45"/>
      <c r="C35" s="303" t="s">
        <v>130</v>
      </c>
      <c r="D35" s="304" t="s">
        <v>131</v>
      </c>
      <c r="E35" s="305" t="s">
        <v>1</v>
      </c>
      <c r="F35" s="306">
        <v>10.595</v>
      </c>
      <c r="G35" s="39"/>
      <c r="H35" s="45"/>
    </row>
    <row r="36" spans="1:8" s="2" customFormat="1" ht="16.8" customHeight="1">
      <c r="A36" s="39"/>
      <c r="B36" s="45"/>
      <c r="C36" s="307" t="s">
        <v>1</v>
      </c>
      <c r="D36" s="307" t="s">
        <v>189</v>
      </c>
      <c r="E36" s="18" t="s">
        <v>1</v>
      </c>
      <c r="F36" s="308">
        <v>10.595</v>
      </c>
      <c r="G36" s="39"/>
      <c r="H36" s="45"/>
    </row>
    <row r="37" spans="1:8" s="2" customFormat="1" ht="16.8" customHeight="1">
      <c r="A37" s="39"/>
      <c r="B37" s="45"/>
      <c r="C37" s="307" t="s">
        <v>130</v>
      </c>
      <c r="D37" s="307" t="s">
        <v>185</v>
      </c>
      <c r="E37" s="18" t="s">
        <v>1</v>
      </c>
      <c r="F37" s="308">
        <v>10.595</v>
      </c>
      <c r="G37" s="39"/>
      <c r="H37" s="45"/>
    </row>
    <row r="38" spans="1:8" s="2" customFormat="1" ht="16.8" customHeight="1">
      <c r="A38" s="39"/>
      <c r="B38" s="45"/>
      <c r="C38" s="309" t="s">
        <v>890</v>
      </c>
      <c r="D38" s="39"/>
      <c r="E38" s="39"/>
      <c r="F38" s="39"/>
      <c r="G38" s="39"/>
      <c r="H38" s="45"/>
    </row>
    <row r="39" spans="1:8" s="2" customFormat="1" ht="12">
      <c r="A39" s="39"/>
      <c r="B39" s="45"/>
      <c r="C39" s="307" t="s">
        <v>186</v>
      </c>
      <c r="D39" s="307" t="s">
        <v>187</v>
      </c>
      <c r="E39" s="18" t="s">
        <v>178</v>
      </c>
      <c r="F39" s="308">
        <v>10.595</v>
      </c>
      <c r="G39" s="39"/>
      <c r="H39" s="45"/>
    </row>
    <row r="40" spans="1:8" s="2" customFormat="1" ht="12">
      <c r="A40" s="39"/>
      <c r="B40" s="45"/>
      <c r="C40" s="307" t="s">
        <v>195</v>
      </c>
      <c r="D40" s="307" t="s">
        <v>196</v>
      </c>
      <c r="E40" s="18" t="s">
        <v>178</v>
      </c>
      <c r="F40" s="308">
        <v>132.116</v>
      </c>
      <c r="G40" s="39"/>
      <c r="H40" s="45"/>
    </row>
    <row r="41" spans="1:8" s="2" customFormat="1" ht="16.8" customHeight="1">
      <c r="A41" s="39"/>
      <c r="B41" s="45"/>
      <c r="C41" s="303" t="s">
        <v>291</v>
      </c>
      <c r="D41" s="304" t="s">
        <v>575</v>
      </c>
      <c r="E41" s="305" t="s">
        <v>1</v>
      </c>
      <c r="F41" s="306">
        <v>75</v>
      </c>
      <c r="G41" s="39"/>
      <c r="H41" s="45"/>
    </row>
    <row r="42" spans="1:8" s="2" customFormat="1" ht="16.8" customHeight="1">
      <c r="A42" s="39"/>
      <c r="B42" s="45"/>
      <c r="C42" s="307" t="s">
        <v>1</v>
      </c>
      <c r="D42" s="307" t="s">
        <v>290</v>
      </c>
      <c r="E42" s="18" t="s">
        <v>1</v>
      </c>
      <c r="F42" s="308">
        <v>75</v>
      </c>
      <c r="G42" s="39"/>
      <c r="H42" s="45"/>
    </row>
    <row r="43" spans="1:8" s="2" customFormat="1" ht="16.8" customHeight="1">
      <c r="A43" s="39"/>
      <c r="B43" s="45"/>
      <c r="C43" s="307" t="s">
        <v>291</v>
      </c>
      <c r="D43" s="307" t="s">
        <v>185</v>
      </c>
      <c r="E43" s="18" t="s">
        <v>1</v>
      </c>
      <c r="F43" s="308">
        <v>75</v>
      </c>
      <c r="G43" s="39"/>
      <c r="H43" s="45"/>
    </row>
    <row r="44" spans="1:8" s="2" customFormat="1" ht="16.8" customHeight="1">
      <c r="A44" s="39"/>
      <c r="B44" s="45"/>
      <c r="C44" s="303" t="s">
        <v>133</v>
      </c>
      <c r="D44" s="304" t="s">
        <v>134</v>
      </c>
      <c r="E44" s="305" t="s">
        <v>1</v>
      </c>
      <c r="F44" s="306">
        <v>121.838</v>
      </c>
      <c r="G44" s="39"/>
      <c r="H44" s="45"/>
    </row>
    <row r="45" spans="1:8" s="2" customFormat="1" ht="16.8" customHeight="1">
      <c r="A45" s="39"/>
      <c r="B45" s="45"/>
      <c r="C45" s="307" t="s">
        <v>1</v>
      </c>
      <c r="D45" s="307" t="s">
        <v>183</v>
      </c>
      <c r="E45" s="18" t="s">
        <v>1</v>
      </c>
      <c r="F45" s="308">
        <v>29.838</v>
      </c>
      <c r="G45" s="39"/>
      <c r="H45" s="45"/>
    </row>
    <row r="46" spans="1:8" s="2" customFormat="1" ht="16.8" customHeight="1">
      <c r="A46" s="39"/>
      <c r="B46" s="45"/>
      <c r="C46" s="307" t="s">
        <v>1</v>
      </c>
      <c r="D46" s="307" t="s">
        <v>184</v>
      </c>
      <c r="E46" s="18" t="s">
        <v>1</v>
      </c>
      <c r="F46" s="308">
        <v>92</v>
      </c>
      <c r="G46" s="39"/>
      <c r="H46" s="45"/>
    </row>
    <row r="47" spans="1:8" s="2" customFormat="1" ht="16.8" customHeight="1">
      <c r="A47" s="39"/>
      <c r="B47" s="45"/>
      <c r="C47" s="307" t="s">
        <v>133</v>
      </c>
      <c r="D47" s="307" t="s">
        <v>185</v>
      </c>
      <c r="E47" s="18" t="s">
        <v>1</v>
      </c>
      <c r="F47" s="308">
        <v>121.838</v>
      </c>
      <c r="G47" s="39"/>
      <c r="H47" s="45"/>
    </row>
    <row r="48" spans="1:8" s="2" customFormat="1" ht="16.8" customHeight="1">
      <c r="A48" s="39"/>
      <c r="B48" s="45"/>
      <c r="C48" s="309" t="s">
        <v>890</v>
      </c>
      <c r="D48" s="39"/>
      <c r="E48" s="39"/>
      <c r="F48" s="39"/>
      <c r="G48" s="39"/>
      <c r="H48" s="45"/>
    </row>
    <row r="49" spans="1:8" s="2" customFormat="1" ht="12">
      <c r="A49" s="39"/>
      <c r="B49" s="45"/>
      <c r="C49" s="307" t="s">
        <v>176</v>
      </c>
      <c r="D49" s="307" t="s">
        <v>177</v>
      </c>
      <c r="E49" s="18" t="s">
        <v>178</v>
      </c>
      <c r="F49" s="308">
        <v>121.838</v>
      </c>
      <c r="G49" s="39"/>
      <c r="H49" s="45"/>
    </row>
    <row r="50" spans="1:8" s="2" customFormat="1" ht="12">
      <c r="A50" s="39"/>
      <c r="B50" s="45"/>
      <c r="C50" s="307" t="s">
        <v>195</v>
      </c>
      <c r="D50" s="307" t="s">
        <v>196</v>
      </c>
      <c r="E50" s="18" t="s">
        <v>178</v>
      </c>
      <c r="F50" s="308">
        <v>132.116</v>
      </c>
      <c r="G50" s="39"/>
      <c r="H50" s="45"/>
    </row>
    <row r="51" spans="1:8" s="2" customFormat="1" ht="16.8" customHeight="1">
      <c r="A51" s="39"/>
      <c r="B51" s="45"/>
      <c r="C51" s="303" t="s">
        <v>136</v>
      </c>
      <c r="D51" s="304" t="s">
        <v>137</v>
      </c>
      <c r="E51" s="305" t="s">
        <v>1</v>
      </c>
      <c r="F51" s="306">
        <v>132.116</v>
      </c>
      <c r="G51" s="39"/>
      <c r="H51" s="45"/>
    </row>
    <row r="52" spans="1:8" s="2" customFormat="1" ht="16.8" customHeight="1">
      <c r="A52" s="39"/>
      <c r="B52" s="45"/>
      <c r="C52" s="307" t="s">
        <v>1</v>
      </c>
      <c r="D52" s="307" t="s">
        <v>198</v>
      </c>
      <c r="E52" s="18" t="s">
        <v>1</v>
      </c>
      <c r="F52" s="308">
        <v>132.433</v>
      </c>
      <c r="G52" s="39"/>
      <c r="H52" s="45"/>
    </row>
    <row r="53" spans="1:8" s="2" customFormat="1" ht="16.8" customHeight="1">
      <c r="A53" s="39"/>
      <c r="B53" s="45"/>
      <c r="C53" s="307" t="s">
        <v>1</v>
      </c>
      <c r="D53" s="307" t="s">
        <v>199</v>
      </c>
      <c r="E53" s="18" t="s">
        <v>1</v>
      </c>
      <c r="F53" s="308">
        <v>-0.317</v>
      </c>
      <c r="G53" s="39"/>
      <c r="H53" s="45"/>
    </row>
    <row r="54" spans="1:8" s="2" customFormat="1" ht="16.8" customHeight="1">
      <c r="A54" s="39"/>
      <c r="B54" s="45"/>
      <c r="C54" s="307" t="s">
        <v>136</v>
      </c>
      <c r="D54" s="307" t="s">
        <v>185</v>
      </c>
      <c r="E54" s="18" t="s">
        <v>1</v>
      </c>
      <c r="F54" s="308">
        <v>132.116</v>
      </c>
      <c r="G54" s="39"/>
      <c r="H54" s="45"/>
    </row>
    <row r="55" spans="1:8" s="2" customFormat="1" ht="16.8" customHeight="1">
      <c r="A55" s="39"/>
      <c r="B55" s="45"/>
      <c r="C55" s="309" t="s">
        <v>890</v>
      </c>
      <c r="D55" s="39"/>
      <c r="E55" s="39"/>
      <c r="F55" s="39"/>
      <c r="G55" s="39"/>
      <c r="H55" s="45"/>
    </row>
    <row r="56" spans="1:8" s="2" customFormat="1" ht="12">
      <c r="A56" s="39"/>
      <c r="B56" s="45"/>
      <c r="C56" s="307" t="s">
        <v>195</v>
      </c>
      <c r="D56" s="307" t="s">
        <v>196</v>
      </c>
      <c r="E56" s="18" t="s">
        <v>178</v>
      </c>
      <c r="F56" s="308">
        <v>132.116</v>
      </c>
      <c r="G56" s="39"/>
      <c r="H56" s="45"/>
    </row>
    <row r="57" spans="1:8" s="2" customFormat="1" ht="16.8" customHeight="1">
      <c r="A57" s="39"/>
      <c r="B57" s="45"/>
      <c r="C57" s="307" t="s">
        <v>201</v>
      </c>
      <c r="D57" s="307" t="s">
        <v>202</v>
      </c>
      <c r="E57" s="18" t="s">
        <v>178</v>
      </c>
      <c r="F57" s="308">
        <v>132.75</v>
      </c>
      <c r="G57" s="39"/>
      <c r="H57" s="45"/>
    </row>
    <row r="58" spans="1:8" s="2" customFormat="1" ht="16.8" customHeight="1">
      <c r="A58" s="39"/>
      <c r="B58" s="45"/>
      <c r="C58" s="307" t="s">
        <v>212</v>
      </c>
      <c r="D58" s="307" t="s">
        <v>213</v>
      </c>
      <c r="E58" s="18" t="s">
        <v>178</v>
      </c>
      <c r="F58" s="308">
        <v>132.433</v>
      </c>
      <c r="G58" s="39"/>
      <c r="H58" s="45"/>
    </row>
    <row r="59" spans="1:8" s="2" customFormat="1" ht="16.8" customHeight="1">
      <c r="A59" s="39"/>
      <c r="B59" s="45"/>
      <c r="C59" s="303" t="s">
        <v>139</v>
      </c>
      <c r="D59" s="304" t="s">
        <v>140</v>
      </c>
      <c r="E59" s="305" t="s">
        <v>1</v>
      </c>
      <c r="F59" s="306">
        <v>0.317</v>
      </c>
      <c r="G59" s="39"/>
      <c r="H59" s="45"/>
    </row>
    <row r="60" spans="1:8" s="2" customFormat="1" ht="16.8" customHeight="1">
      <c r="A60" s="39"/>
      <c r="B60" s="45"/>
      <c r="C60" s="307" t="s">
        <v>1</v>
      </c>
      <c r="D60" s="307" t="s">
        <v>220</v>
      </c>
      <c r="E60" s="18" t="s">
        <v>1</v>
      </c>
      <c r="F60" s="308">
        <v>0.317</v>
      </c>
      <c r="G60" s="39"/>
      <c r="H60" s="45"/>
    </row>
    <row r="61" spans="1:8" s="2" customFormat="1" ht="16.8" customHeight="1">
      <c r="A61" s="39"/>
      <c r="B61" s="45"/>
      <c r="C61" s="307" t="s">
        <v>139</v>
      </c>
      <c r="D61" s="307" t="s">
        <v>185</v>
      </c>
      <c r="E61" s="18" t="s">
        <v>1</v>
      </c>
      <c r="F61" s="308">
        <v>0.317</v>
      </c>
      <c r="G61" s="39"/>
      <c r="H61" s="45"/>
    </row>
    <row r="62" spans="1:8" s="2" customFormat="1" ht="16.8" customHeight="1">
      <c r="A62" s="39"/>
      <c r="B62" s="45"/>
      <c r="C62" s="309" t="s">
        <v>890</v>
      </c>
      <c r="D62" s="39"/>
      <c r="E62" s="39"/>
      <c r="F62" s="39"/>
      <c r="G62" s="39"/>
      <c r="H62" s="45"/>
    </row>
    <row r="63" spans="1:8" s="2" customFormat="1" ht="16.8" customHeight="1">
      <c r="A63" s="39"/>
      <c r="B63" s="45"/>
      <c r="C63" s="307" t="s">
        <v>217</v>
      </c>
      <c r="D63" s="307" t="s">
        <v>218</v>
      </c>
      <c r="E63" s="18" t="s">
        <v>178</v>
      </c>
      <c r="F63" s="308">
        <v>0.317</v>
      </c>
      <c r="G63" s="39"/>
      <c r="H63" s="45"/>
    </row>
    <row r="64" spans="1:8" s="2" customFormat="1" ht="16.8" customHeight="1">
      <c r="A64" s="39"/>
      <c r="B64" s="45"/>
      <c r="C64" s="307" t="s">
        <v>191</v>
      </c>
      <c r="D64" s="307" t="s">
        <v>192</v>
      </c>
      <c r="E64" s="18" t="s">
        <v>178</v>
      </c>
      <c r="F64" s="308">
        <v>0.634</v>
      </c>
      <c r="G64" s="39"/>
      <c r="H64" s="45"/>
    </row>
    <row r="65" spans="1:8" s="2" customFormat="1" ht="12">
      <c r="A65" s="39"/>
      <c r="B65" s="45"/>
      <c r="C65" s="307" t="s">
        <v>195</v>
      </c>
      <c r="D65" s="307" t="s">
        <v>196</v>
      </c>
      <c r="E65" s="18" t="s">
        <v>178</v>
      </c>
      <c r="F65" s="308">
        <v>132.116</v>
      </c>
      <c r="G65" s="39"/>
      <c r="H65" s="45"/>
    </row>
    <row r="66" spans="1:8" s="2" customFormat="1" ht="16.8" customHeight="1">
      <c r="A66" s="39"/>
      <c r="B66" s="45"/>
      <c r="C66" s="307" t="s">
        <v>201</v>
      </c>
      <c r="D66" s="307" t="s">
        <v>202</v>
      </c>
      <c r="E66" s="18" t="s">
        <v>178</v>
      </c>
      <c r="F66" s="308">
        <v>132.75</v>
      </c>
      <c r="G66" s="39"/>
      <c r="H66" s="45"/>
    </row>
    <row r="67" spans="1:8" s="2" customFormat="1" ht="16.8" customHeight="1">
      <c r="A67" s="39"/>
      <c r="B67" s="45"/>
      <c r="C67" s="307" t="s">
        <v>212</v>
      </c>
      <c r="D67" s="307" t="s">
        <v>213</v>
      </c>
      <c r="E67" s="18" t="s">
        <v>178</v>
      </c>
      <c r="F67" s="308">
        <v>132.433</v>
      </c>
      <c r="G67" s="39"/>
      <c r="H67" s="45"/>
    </row>
    <row r="68" spans="1:8" s="2" customFormat="1" ht="26.4" customHeight="1">
      <c r="A68" s="39"/>
      <c r="B68" s="45"/>
      <c r="C68" s="302" t="s">
        <v>891</v>
      </c>
      <c r="D68" s="302" t="s">
        <v>88</v>
      </c>
      <c r="E68" s="39"/>
      <c r="F68" s="39"/>
      <c r="G68" s="39"/>
      <c r="H68" s="45"/>
    </row>
    <row r="69" spans="1:8" s="2" customFormat="1" ht="16.8" customHeight="1">
      <c r="A69" s="39"/>
      <c r="B69" s="45"/>
      <c r="C69" s="303" t="s">
        <v>133</v>
      </c>
      <c r="D69" s="304" t="s">
        <v>134</v>
      </c>
      <c r="E69" s="305" t="s">
        <v>1</v>
      </c>
      <c r="F69" s="306">
        <v>5.6</v>
      </c>
      <c r="G69" s="39"/>
      <c r="H69" s="45"/>
    </row>
    <row r="70" spans="1:8" s="2" customFormat="1" ht="16.8" customHeight="1">
      <c r="A70" s="39"/>
      <c r="B70" s="45"/>
      <c r="C70" s="307" t="s">
        <v>1</v>
      </c>
      <c r="D70" s="307" t="s">
        <v>337</v>
      </c>
      <c r="E70" s="18" t="s">
        <v>1</v>
      </c>
      <c r="F70" s="308">
        <v>2.475</v>
      </c>
      <c r="G70" s="39"/>
      <c r="H70" s="45"/>
    </row>
    <row r="71" spans="1:8" s="2" customFormat="1" ht="16.8" customHeight="1">
      <c r="A71" s="39"/>
      <c r="B71" s="45"/>
      <c r="C71" s="307" t="s">
        <v>1</v>
      </c>
      <c r="D71" s="307" t="s">
        <v>338</v>
      </c>
      <c r="E71" s="18" t="s">
        <v>1</v>
      </c>
      <c r="F71" s="308">
        <v>3.125</v>
      </c>
      <c r="G71" s="39"/>
      <c r="H71" s="45"/>
    </row>
    <row r="72" spans="1:8" s="2" customFormat="1" ht="16.8" customHeight="1">
      <c r="A72" s="39"/>
      <c r="B72" s="45"/>
      <c r="C72" s="307" t="s">
        <v>133</v>
      </c>
      <c r="D72" s="307" t="s">
        <v>185</v>
      </c>
      <c r="E72" s="18" t="s">
        <v>1</v>
      </c>
      <c r="F72" s="308">
        <v>5.6</v>
      </c>
      <c r="G72" s="39"/>
      <c r="H72" s="45"/>
    </row>
    <row r="73" spans="1:8" s="2" customFormat="1" ht="16.8" customHeight="1">
      <c r="A73" s="39"/>
      <c r="B73" s="45"/>
      <c r="C73" s="309" t="s">
        <v>890</v>
      </c>
      <c r="D73" s="39"/>
      <c r="E73" s="39"/>
      <c r="F73" s="39"/>
      <c r="G73" s="39"/>
      <c r="H73" s="45"/>
    </row>
    <row r="74" spans="1:8" s="2" customFormat="1" ht="12">
      <c r="A74" s="39"/>
      <c r="B74" s="45"/>
      <c r="C74" s="307" t="s">
        <v>334</v>
      </c>
      <c r="D74" s="307" t="s">
        <v>335</v>
      </c>
      <c r="E74" s="18" t="s">
        <v>178</v>
      </c>
      <c r="F74" s="308">
        <v>5.6</v>
      </c>
      <c r="G74" s="39"/>
      <c r="H74" s="45"/>
    </row>
    <row r="75" spans="1:8" s="2" customFormat="1" ht="12">
      <c r="A75" s="39"/>
      <c r="B75" s="45"/>
      <c r="C75" s="307" t="s">
        <v>195</v>
      </c>
      <c r="D75" s="307" t="s">
        <v>196</v>
      </c>
      <c r="E75" s="18" t="s">
        <v>178</v>
      </c>
      <c r="F75" s="308">
        <v>1.4</v>
      </c>
      <c r="G75" s="39"/>
      <c r="H75" s="45"/>
    </row>
    <row r="76" spans="1:8" s="2" customFormat="1" ht="16.8" customHeight="1">
      <c r="A76" s="39"/>
      <c r="B76" s="45"/>
      <c r="C76" s="303" t="s">
        <v>136</v>
      </c>
      <c r="D76" s="304" t="s">
        <v>137</v>
      </c>
      <c r="E76" s="305" t="s">
        <v>1</v>
      </c>
      <c r="F76" s="306">
        <v>1.4</v>
      </c>
      <c r="G76" s="39"/>
      <c r="H76" s="45"/>
    </row>
    <row r="77" spans="1:8" s="2" customFormat="1" ht="16.8" customHeight="1">
      <c r="A77" s="39"/>
      <c r="B77" s="45"/>
      <c r="C77" s="307" t="s">
        <v>1</v>
      </c>
      <c r="D77" s="307" t="s">
        <v>342</v>
      </c>
      <c r="E77" s="18" t="s">
        <v>1</v>
      </c>
      <c r="F77" s="308">
        <v>1.4</v>
      </c>
      <c r="G77" s="39"/>
      <c r="H77" s="45"/>
    </row>
    <row r="78" spans="1:8" s="2" customFormat="1" ht="16.8" customHeight="1">
      <c r="A78" s="39"/>
      <c r="B78" s="45"/>
      <c r="C78" s="307" t="s">
        <v>136</v>
      </c>
      <c r="D78" s="307" t="s">
        <v>185</v>
      </c>
      <c r="E78" s="18" t="s">
        <v>1</v>
      </c>
      <c r="F78" s="308">
        <v>1.4</v>
      </c>
      <c r="G78" s="39"/>
      <c r="H78" s="45"/>
    </row>
    <row r="79" spans="1:8" s="2" customFormat="1" ht="16.8" customHeight="1">
      <c r="A79" s="39"/>
      <c r="B79" s="45"/>
      <c r="C79" s="309" t="s">
        <v>890</v>
      </c>
      <c r="D79" s="39"/>
      <c r="E79" s="39"/>
      <c r="F79" s="39"/>
      <c r="G79" s="39"/>
      <c r="H79" s="45"/>
    </row>
    <row r="80" spans="1:8" s="2" customFormat="1" ht="12">
      <c r="A80" s="39"/>
      <c r="B80" s="45"/>
      <c r="C80" s="307" t="s">
        <v>195</v>
      </c>
      <c r="D80" s="307" t="s">
        <v>196</v>
      </c>
      <c r="E80" s="18" t="s">
        <v>178</v>
      </c>
      <c r="F80" s="308">
        <v>1.4</v>
      </c>
      <c r="G80" s="39"/>
      <c r="H80" s="45"/>
    </row>
    <row r="81" spans="1:8" s="2" customFormat="1" ht="16.8" customHeight="1">
      <c r="A81" s="39"/>
      <c r="B81" s="45"/>
      <c r="C81" s="307" t="s">
        <v>201</v>
      </c>
      <c r="D81" s="307" t="s">
        <v>202</v>
      </c>
      <c r="E81" s="18" t="s">
        <v>178</v>
      </c>
      <c r="F81" s="308">
        <v>9.8</v>
      </c>
      <c r="G81" s="39"/>
      <c r="H81" s="45"/>
    </row>
    <row r="82" spans="1:8" s="2" customFormat="1" ht="16.8" customHeight="1">
      <c r="A82" s="39"/>
      <c r="B82" s="45"/>
      <c r="C82" s="307" t="s">
        <v>212</v>
      </c>
      <c r="D82" s="307" t="s">
        <v>213</v>
      </c>
      <c r="E82" s="18" t="s">
        <v>178</v>
      </c>
      <c r="F82" s="308">
        <v>5.6</v>
      </c>
      <c r="G82" s="39"/>
      <c r="H82" s="45"/>
    </row>
    <row r="83" spans="1:8" s="2" customFormat="1" ht="16.8" customHeight="1">
      <c r="A83" s="39"/>
      <c r="B83" s="45"/>
      <c r="C83" s="303" t="s">
        <v>139</v>
      </c>
      <c r="D83" s="304" t="s">
        <v>140</v>
      </c>
      <c r="E83" s="305" t="s">
        <v>1</v>
      </c>
      <c r="F83" s="306">
        <v>4.2</v>
      </c>
      <c r="G83" s="39"/>
      <c r="H83" s="45"/>
    </row>
    <row r="84" spans="1:8" s="2" customFormat="1" ht="16.8" customHeight="1">
      <c r="A84" s="39"/>
      <c r="B84" s="45"/>
      <c r="C84" s="307" t="s">
        <v>1</v>
      </c>
      <c r="D84" s="307" t="s">
        <v>344</v>
      </c>
      <c r="E84" s="18" t="s">
        <v>1</v>
      </c>
      <c r="F84" s="308">
        <v>4.2</v>
      </c>
      <c r="G84" s="39"/>
      <c r="H84" s="45"/>
    </row>
    <row r="85" spans="1:8" s="2" customFormat="1" ht="16.8" customHeight="1">
      <c r="A85" s="39"/>
      <c r="B85" s="45"/>
      <c r="C85" s="307" t="s">
        <v>139</v>
      </c>
      <c r="D85" s="307" t="s">
        <v>185</v>
      </c>
      <c r="E85" s="18" t="s">
        <v>1</v>
      </c>
      <c r="F85" s="308">
        <v>4.2</v>
      </c>
      <c r="G85" s="39"/>
      <c r="H85" s="45"/>
    </row>
    <row r="86" spans="1:8" s="2" customFormat="1" ht="16.8" customHeight="1">
      <c r="A86" s="39"/>
      <c r="B86" s="45"/>
      <c r="C86" s="309" t="s">
        <v>890</v>
      </c>
      <c r="D86" s="39"/>
      <c r="E86" s="39"/>
      <c r="F86" s="39"/>
      <c r="G86" s="39"/>
      <c r="H86" s="45"/>
    </row>
    <row r="87" spans="1:8" s="2" customFormat="1" ht="16.8" customHeight="1">
      <c r="A87" s="39"/>
      <c r="B87" s="45"/>
      <c r="C87" s="307" t="s">
        <v>217</v>
      </c>
      <c r="D87" s="307" t="s">
        <v>218</v>
      </c>
      <c r="E87" s="18" t="s">
        <v>178</v>
      </c>
      <c r="F87" s="308">
        <v>4.2</v>
      </c>
      <c r="G87" s="39"/>
      <c r="H87" s="45"/>
    </row>
    <row r="88" spans="1:8" s="2" customFormat="1" ht="16.8" customHeight="1">
      <c r="A88" s="39"/>
      <c r="B88" s="45"/>
      <c r="C88" s="307" t="s">
        <v>191</v>
      </c>
      <c r="D88" s="307" t="s">
        <v>192</v>
      </c>
      <c r="E88" s="18" t="s">
        <v>178</v>
      </c>
      <c r="F88" s="308">
        <v>8.4</v>
      </c>
      <c r="G88" s="39"/>
      <c r="H88" s="45"/>
    </row>
    <row r="89" spans="1:8" s="2" customFormat="1" ht="12">
      <c r="A89" s="39"/>
      <c r="B89" s="45"/>
      <c r="C89" s="307" t="s">
        <v>195</v>
      </c>
      <c r="D89" s="307" t="s">
        <v>196</v>
      </c>
      <c r="E89" s="18" t="s">
        <v>178</v>
      </c>
      <c r="F89" s="308">
        <v>1.4</v>
      </c>
      <c r="G89" s="39"/>
      <c r="H89" s="45"/>
    </row>
    <row r="90" spans="1:8" s="2" customFormat="1" ht="16.8" customHeight="1">
      <c r="A90" s="39"/>
      <c r="B90" s="45"/>
      <c r="C90" s="307" t="s">
        <v>201</v>
      </c>
      <c r="D90" s="307" t="s">
        <v>202</v>
      </c>
      <c r="E90" s="18" t="s">
        <v>178</v>
      </c>
      <c r="F90" s="308">
        <v>9.8</v>
      </c>
      <c r="G90" s="39"/>
      <c r="H90" s="45"/>
    </row>
    <row r="91" spans="1:8" s="2" customFormat="1" ht="16.8" customHeight="1">
      <c r="A91" s="39"/>
      <c r="B91" s="45"/>
      <c r="C91" s="307" t="s">
        <v>212</v>
      </c>
      <c r="D91" s="307" t="s">
        <v>213</v>
      </c>
      <c r="E91" s="18" t="s">
        <v>178</v>
      </c>
      <c r="F91" s="308">
        <v>5.6</v>
      </c>
      <c r="G91" s="39"/>
      <c r="H91" s="45"/>
    </row>
    <row r="92" spans="1:8" s="2" customFormat="1" ht="26.4" customHeight="1">
      <c r="A92" s="39"/>
      <c r="B92" s="45"/>
      <c r="C92" s="302" t="s">
        <v>892</v>
      </c>
      <c r="D92" s="302" t="s">
        <v>91</v>
      </c>
      <c r="E92" s="39"/>
      <c r="F92" s="39"/>
      <c r="G92" s="39"/>
      <c r="H92" s="45"/>
    </row>
    <row r="93" spans="1:8" s="2" customFormat="1" ht="16.8" customHeight="1">
      <c r="A93" s="39"/>
      <c r="B93" s="45"/>
      <c r="C93" s="303" t="s">
        <v>130</v>
      </c>
      <c r="D93" s="304" t="s">
        <v>131</v>
      </c>
      <c r="E93" s="305" t="s">
        <v>1</v>
      </c>
      <c r="F93" s="306">
        <v>0.545</v>
      </c>
      <c r="G93" s="39"/>
      <c r="H93" s="45"/>
    </row>
    <row r="94" spans="1:8" s="2" customFormat="1" ht="16.8" customHeight="1">
      <c r="A94" s="39"/>
      <c r="B94" s="45"/>
      <c r="C94" s="307" t="s">
        <v>1</v>
      </c>
      <c r="D94" s="307" t="s">
        <v>379</v>
      </c>
      <c r="E94" s="18" t="s">
        <v>1</v>
      </c>
      <c r="F94" s="308">
        <v>0.545</v>
      </c>
      <c r="G94" s="39"/>
      <c r="H94" s="45"/>
    </row>
    <row r="95" spans="1:8" s="2" customFormat="1" ht="16.8" customHeight="1">
      <c r="A95" s="39"/>
      <c r="B95" s="45"/>
      <c r="C95" s="307" t="s">
        <v>130</v>
      </c>
      <c r="D95" s="307" t="s">
        <v>185</v>
      </c>
      <c r="E95" s="18" t="s">
        <v>1</v>
      </c>
      <c r="F95" s="308">
        <v>0.545</v>
      </c>
      <c r="G95" s="39"/>
      <c r="H95" s="45"/>
    </row>
    <row r="96" spans="1:8" s="2" customFormat="1" ht="16.8" customHeight="1">
      <c r="A96" s="39"/>
      <c r="B96" s="45"/>
      <c r="C96" s="309" t="s">
        <v>890</v>
      </c>
      <c r="D96" s="39"/>
      <c r="E96" s="39"/>
      <c r="F96" s="39"/>
      <c r="G96" s="39"/>
      <c r="H96" s="45"/>
    </row>
    <row r="97" spans="1:8" s="2" customFormat="1" ht="12">
      <c r="A97" s="39"/>
      <c r="B97" s="45"/>
      <c r="C97" s="307" t="s">
        <v>186</v>
      </c>
      <c r="D97" s="307" t="s">
        <v>187</v>
      </c>
      <c r="E97" s="18" t="s">
        <v>178</v>
      </c>
      <c r="F97" s="308">
        <v>0.545</v>
      </c>
      <c r="G97" s="39"/>
      <c r="H97" s="45"/>
    </row>
    <row r="98" spans="1:8" s="2" customFormat="1" ht="12">
      <c r="A98" s="39"/>
      <c r="B98" s="45"/>
      <c r="C98" s="307" t="s">
        <v>195</v>
      </c>
      <c r="D98" s="307" t="s">
        <v>196</v>
      </c>
      <c r="E98" s="18" t="s">
        <v>178</v>
      </c>
      <c r="F98" s="308">
        <v>8.161</v>
      </c>
      <c r="G98" s="39"/>
      <c r="H98" s="45"/>
    </row>
    <row r="99" spans="1:8" s="2" customFormat="1" ht="16.8" customHeight="1">
      <c r="A99" s="39"/>
      <c r="B99" s="45"/>
      <c r="C99" s="303" t="s">
        <v>291</v>
      </c>
      <c r="D99" s="304" t="s">
        <v>575</v>
      </c>
      <c r="E99" s="305" t="s">
        <v>1</v>
      </c>
      <c r="F99" s="306">
        <v>22.52</v>
      </c>
      <c r="G99" s="39"/>
      <c r="H99" s="45"/>
    </row>
    <row r="100" spans="1:8" s="2" customFormat="1" ht="16.8" customHeight="1">
      <c r="A100" s="39"/>
      <c r="B100" s="45"/>
      <c r="C100" s="307" t="s">
        <v>1</v>
      </c>
      <c r="D100" s="307" t="s">
        <v>395</v>
      </c>
      <c r="E100" s="18" t="s">
        <v>1</v>
      </c>
      <c r="F100" s="308">
        <v>22.52</v>
      </c>
      <c r="G100" s="39"/>
      <c r="H100" s="45"/>
    </row>
    <row r="101" spans="1:8" s="2" customFormat="1" ht="16.8" customHeight="1">
      <c r="A101" s="39"/>
      <c r="B101" s="45"/>
      <c r="C101" s="307" t="s">
        <v>291</v>
      </c>
      <c r="D101" s="307" t="s">
        <v>185</v>
      </c>
      <c r="E101" s="18" t="s">
        <v>1</v>
      </c>
      <c r="F101" s="308">
        <v>22.52</v>
      </c>
      <c r="G101" s="39"/>
      <c r="H101" s="45"/>
    </row>
    <row r="102" spans="1:8" s="2" customFormat="1" ht="16.8" customHeight="1">
      <c r="A102" s="39"/>
      <c r="B102" s="45"/>
      <c r="C102" s="303" t="s">
        <v>133</v>
      </c>
      <c r="D102" s="304" t="s">
        <v>370</v>
      </c>
      <c r="E102" s="305" t="s">
        <v>1</v>
      </c>
      <c r="F102" s="306">
        <v>7.616</v>
      </c>
      <c r="G102" s="39"/>
      <c r="H102" s="45"/>
    </row>
    <row r="103" spans="1:8" s="2" customFormat="1" ht="16.8" customHeight="1">
      <c r="A103" s="39"/>
      <c r="B103" s="45"/>
      <c r="C103" s="307" t="s">
        <v>1</v>
      </c>
      <c r="D103" s="307" t="s">
        <v>378</v>
      </c>
      <c r="E103" s="18" t="s">
        <v>1</v>
      </c>
      <c r="F103" s="308">
        <v>7.616</v>
      </c>
      <c r="G103" s="39"/>
      <c r="H103" s="45"/>
    </row>
    <row r="104" spans="1:8" s="2" customFormat="1" ht="16.8" customHeight="1">
      <c r="A104" s="39"/>
      <c r="B104" s="45"/>
      <c r="C104" s="307" t="s">
        <v>133</v>
      </c>
      <c r="D104" s="307" t="s">
        <v>185</v>
      </c>
      <c r="E104" s="18" t="s">
        <v>1</v>
      </c>
      <c r="F104" s="308">
        <v>7.616</v>
      </c>
      <c r="G104" s="39"/>
      <c r="H104" s="45"/>
    </row>
    <row r="105" spans="1:8" s="2" customFormat="1" ht="16.8" customHeight="1">
      <c r="A105" s="39"/>
      <c r="B105" s="45"/>
      <c r="C105" s="309" t="s">
        <v>890</v>
      </c>
      <c r="D105" s="39"/>
      <c r="E105" s="39"/>
      <c r="F105" s="39"/>
      <c r="G105" s="39"/>
      <c r="H105" s="45"/>
    </row>
    <row r="106" spans="1:8" s="2" customFormat="1" ht="12">
      <c r="A106" s="39"/>
      <c r="B106" s="45"/>
      <c r="C106" s="307" t="s">
        <v>334</v>
      </c>
      <c r="D106" s="307" t="s">
        <v>335</v>
      </c>
      <c r="E106" s="18" t="s">
        <v>178</v>
      </c>
      <c r="F106" s="308">
        <v>7.616</v>
      </c>
      <c r="G106" s="39"/>
      <c r="H106" s="45"/>
    </row>
    <row r="107" spans="1:8" s="2" customFormat="1" ht="12">
      <c r="A107" s="39"/>
      <c r="B107" s="45"/>
      <c r="C107" s="307" t="s">
        <v>195</v>
      </c>
      <c r="D107" s="307" t="s">
        <v>196</v>
      </c>
      <c r="E107" s="18" t="s">
        <v>178</v>
      </c>
      <c r="F107" s="308">
        <v>8.161</v>
      </c>
      <c r="G107" s="39"/>
      <c r="H107" s="45"/>
    </row>
    <row r="108" spans="1:8" s="2" customFormat="1" ht="16.8" customHeight="1">
      <c r="A108" s="39"/>
      <c r="B108" s="45"/>
      <c r="C108" s="303" t="s">
        <v>372</v>
      </c>
      <c r="D108" s="304" t="s">
        <v>373</v>
      </c>
      <c r="E108" s="305" t="s">
        <v>1</v>
      </c>
      <c r="F108" s="306">
        <v>30.465</v>
      </c>
      <c r="G108" s="39"/>
      <c r="H108" s="45"/>
    </row>
    <row r="109" spans="1:8" s="2" customFormat="1" ht="16.8" customHeight="1">
      <c r="A109" s="39"/>
      <c r="B109" s="45"/>
      <c r="C109" s="307" t="s">
        <v>1</v>
      </c>
      <c r="D109" s="307" t="s">
        <v>393</v>
      </c>
      <c r="E109" s="18" t="s">
        <v>1</v>
      </c>
      <c r="F109" s="308">
        <v>30.465</v>
      </c>
      <c r="G109" s="39"/>
      <c r="H109" s="45"/>
    </row>
    <row r="110" spans="1:8" s="2" customFormat="1" ht="16.8" customHeight="1">
      <c r="A110" s="39"/>
      <c r="B110" s="45"/>
      <c r="C110" s="307" t="s">
        <v>372</v>
      </c>
      <c r="D110" s="307" t="s">
        <v>185</v>
      </c>
      <c r="E110" s="18" t="s">
        <v>1</v>
      </c>
      <c r="F110" s="308">
        <v>30.465</v>
      </c>
      <c r="G110" s="39"/>
      <c r="H110" s="45"/>
    </row>
    <row r="111" spans="1:8" s="2" customFormat="1" ht="16.8" customHeight="1">
      <c r="A111" s="39"/>
      <c r="B111" s="45"/>
      <c r="C111" s="309" t="s">
        <v>890</v>
      </c>
      <c r="D111" s="39"/>
      <c r="E111" s="39"/>
      <c r="F111" s="39"/>
      <c r="G111" s="39"/>
      <c r="H111" s="45"/>
    </row>
    <row r="112" spans="1:8" s="2" customFormat="1" ht="16.8" customHeight="1">
      <c r="A112" s="39"/>
      <c r="B112" s="45"/>
      <c r="C112" s="307" t="s">
        <v>390</v>
      </c>
      <c r="D112" s="307" t="s">
        <v>391</v>
      </c>
      <c r="E112" s="18" t="s">
        <v>208</v>
      </c>
      <c r="F112" s="308">
        <v>30.465</v>
      </c>
      <c r="G112" s="39"/>
      <c r="H112" s="45"/>
    </row>
    <row r="113" spans="1:8" s="2" customFormat="1" ht="12">
      <c r="A113" s="39"/>
      <c r="B113" s="45"/>
      <c r="C113" s="307" t="s">
        <v>334</v>
      </c>
      <c r="D113" s="307" t="s">
        <v>335</v>
      </c>
      <c r="E113" s="18" t="s">
        <v>178</v>
      </c>
      <c r="F113" s="308">
        <v>7.616</v>
      </c>
      <c r="G113" s="39"/>
      <c r="H113" s="45"/>
    </row>
    <row r="114" spans="1:8" s="2" customFormat="1" ht="16.8" customHeight="1">
      <c r="A114" s="39"/>
      <c r="B114" s="45"/>
      <c r="C114" s="307" t="s">
        <v>206</v>
      </c>
      <c r="D114" s="307" t="s">
        <v>207</v>
      </c>
      <c r="E114" s="18" t="s">
        <v>208</v>
      </c>
      <c r="F114" s="308">
        <v>30.465</v>
      </c>
      <c r="G114" s="39"/>
      <c r="H114" s="45"/>
    </row>
    <row r="115" spans="1:8" s="2" customFormat="1" ht="16.8" customHeight="1">
      <c r="A115" s="39"/>
      <c r="B115" s="45"/>
      <c r="C115" s="307" t="s">
        <v>381</v>
      </c>
      <c r="D115" s="307" t="s">
        <v>382</v>
      </c>
      <c r="E115" s="18" t="s">
        <v>208</v>
      </c>
      <c r="F115" s="308">
        <v>30.465</v>
      </c>
      <c r="G115" s="39"/>
      <c r="H115" s="45"/>
    </row>
    <row r="116" spans="1:8" s="2" customFormat="1" ht="16.8" customHeight="1">
      <c r="A116" s="39"/>
      <c r="B116" s="45"/>
      <c r="C116" s="307" t="s">
        <v>384</v>
      </c>
      <c r="D116" s="307" t="s">
        <v>385</v>
      </c>
      <c r="E116" s="18" t="s">
        <v>208</v>
      </c>
      <c r="F116" s="308">
        <v>30.465</v>
      </c>
      <c r="G116" s="39"/>
      <c r="H116" s="45"/>
    </row>
    <row r="117" spans="1:8" s="2" customFormat="1" ht="16.8" customHeight="1">
      <c r="A117" s="39"/>
      <c r="B117" s="45"/>
      <c r="C117" s="307" t="s">
        <v>387</v>
      </c>
      <c r="D117" s="307" t="s">
        <v>388</v>
      </c>
      <c r="E117" s="18" t="s">
        <v>208</v>
      </c>
      <c r="F117" s="308">
        <v>30.465</v>
      </c>
      <c r="G117" s="39"/>
      <c r="H117" s="45"/>
    </row>
    <row r="118" spans="1:8" s="2" customFormat="1" ht="16.8" customHeight="1">
      <c r="A118" s="39"/>
      <c r="B118" s="45"/>
      <c r="C118" s="303" t="s">
        <v>136</v>
      </c>
      <c r="D118" s="304" t="s">
        <v>137</v>
      </c>
      <c r="E118" s="305" t="s">
        <v>1</v>
      </c>
      <c r="F118" s="306">
        <v>8.161</v>
      </c>
      <c r="G118" s="39"/>
      <c r="H118" s="45"/>
    </row>
    <row r="119" spans="1:8" s="2" customFormat="1" ht="16.8" customHeight="1">
      <c r="A119" s="39"/>
      <c r="B119" s="45"/>
      <c r="C119" s="307" t="s">
        <v>1</v>
      </c>
      <c r="D119" s="307" t="s">
        <v>198</v>
      </c>
      <c r="E119" s="18" t="s">
        <v>1</v>
      </c>
      <c r="F119" s="308">
        <v>8.161</v>
      </c>
      <c r="G119" s="39"/>
      <c r="H119" s="45"/>
    </row>
    <row r="120" spans="1:8" s="2" customFormat="1" ht="16.8" customHeight="1">
      <c r="A120" s="39"/>
      <c r="B120" s="45"/>
      <c r="C120" s="307" t="s">
        <v>136</v>
      </c>
      <c r="D120" s="307" t="s">
        <v>185</v>
      </c>
      <c r="E120" s="18" t="s">
        <v>1</v>
      </c>
      <c r="F120" s="308">
        <v>8.161</v>
      </c>
      <c r="G120" s="39"/>
      <c r="H120" s="45"/>
    </row>
    <row r="121" spans="1:8" s="2" customFormat="1" ht="16.8" customHeight="1">
      <c r="A121" s="39"/>
      <c r="B121" s="45"/>
      <c r="C121" s="309" t="s">
        <v>890</v>
      </c>
      <c r="D121" s="39"/>
      <c r="E121" s="39"/>
      <c r="F121" s="39"/>
      <c r="G121" s="39"/>
      <c r="H121" s="45"/>
    </row>
    <row r="122" spans="1:8" s="2" customFormat="1" ht="12">
      <c r="A122" s="39"/>
      <c r="B122" s="45"/>
      <c r="C122" s="307" t="s">
        <v>195</v>
      </c>
      <c r="D122" s="307" t="s">
        <v>196</v>
      </c>
      <c r="E122" s="18" t="s">
        <v>178</v>
      </c>
      <c r="F122" s="308">
        <v>8.161</v>
      </c>
      <c r="G122" s="39"/>
      <c r="H122" s="45"/>
    </row>
    <row r="123" spans="1:8" s="2" customFormat="1" ht="16.8" customHeight="1">
      <c r="A123" s="39"/>
      <c r="B123" s="45"/>
      <c r="C123" s="307" t="s">
        <v>201</v>
      </c>
      <c r="D123" s="307" t="s">
        <v>202</v>
      </c>
      <c r="E123" s="18" t="s">
        <v>178</v>
      </c>
      <c r="F123" s="308">
        <v>8.161</v>
      </c>
      <c r="G123" s="39"/>
      <c r="H123" s="45"/>
    </row>
    <row r="124" spans="1:8" s="2" customFormat="1" ht="16.8" customHeight="1">
      <c r="A124" s="39"/>
      <c r="B124" s="45"/>
      <c r="C124" s="307" t="s">
        <v>212</v>
      </c>
      <c r="D124" s="307" t="s">
        <v>213</v>
      </c>
      <c r="E124" s="18" t="s">
        <v>178</v>
      </c>
      <c r="F124" s="308">
        <v>8.161</v>
      </c>
      <c r="G124" s="39"/>
      <c r="H124" s="45"/>
    </row>
    <row r="125" spans="1:8" s="2" customFormat="1" ht="26.4" customHeight="1">
      <c r="A125" s="39"/>
      <c r="B125" s="45"/>
      <c r="C125" s="302" t="s">
        <v>893</v>
      </c>
      <c r="D125" s="302" t="s">
        <v>94</v>
      </c>
      <c r="E125" s="39"/>
      <c r="F125" s="39"/>
      <c r="G125" s="39"/>
      <c r="H125" s="45"/>
    </row>
    <row r="126" spans="1:8" s="2" customFormat="1" ht="16.8" customHeight="1">
      <c r="A126" s="39"/>
      <c r="B126" s="45"/>
      <c r="C126" s="303" t="s">
        <v>126</v>
      </c>
      <c r="D126" s="304" t="s">
        <v>127</v>
      </c>
      <c r="E126" s="305" t="s">
        <v>1</v>
      </c>
      <c r="F126" s="306">
        <v>4.5</v>
      </c>
      <c r="G126" s="39"/>
      <c r="H126" s="45"/>
    </row>
    <row r="127" spans="1:8" s="2" customFormat="1" ht="16.8" customHeight="1">
      <c r="A127" s="39"/>
      <c r="B127" s="45"/>
      <c r="C127" s="307" t="s">
        <v>1</v>
      </c>
      <c r="D127" s="307" t="s">
        <v>426</v>
      </c>
      <c r="E127" s="18" t="s">
        <v>1</v>
      </c>
      <c r="F127" s="308">
        <v>4.5</v>
      </c>
      <c r="G127" s="39"/>
      <c r="H127" s="45"/>
    </row>
    <row r="128" spans="1:8" s="2" customFormat="1" ht="16.8" customHeight="1">
      <c r="A128" s="39"/>
      <c r="B128" s="45"/>
      <c r="C128" s="307" t="s">
        <v>126</v>
      </c>
      <c r="D128" s="307" t="s">
        <v>185</v>
      </c>
      <c r="E128" s="18" t="s">
        <v>1</v>
      </c>
      <c r="F128" s="308">
        <v>4.5</v>
      </c>
      <c r="G128" s="39"/>
      <c r="H128" s="45"/>
    </row>
    <row r="129" spans="1:8" s="2" customFormat="1" ht="16.8" customHeight="1">
      <c r="A129" s="39"/>
      <c r="B129" s="45"/>
      <c r="C129" s="309" t="s">
        <v>890</v>
      </c>
      <c r="D129" s="39"/>
      <c r="E129" s="39"/>
      <c r="F129" s="39"/>
      <c r="G129" s="39"/>
      <c r="H129" s="45"/>
    </row>
    <row r="130" spans="1:8" s="2" customFormat="1" ht="12">
      <c r="A130" s="39"/>
      <c r="B130" s="45"/>
      <c r="C130" s="307" t="s">
        <v>267</v>
      </c>
      <c r="D130" s="307" t="s">
        <v>268</v>
      </c>
      <c r="E130" s="18" t="s">
        <v>208</v>
      </c>
      <c r="F130" s="308">
        <v>4.5</v>
      </c>
      <c r="G130" s="39"/>
      <c r="H130" s="45"/>
    </row>
    <row r="131" spans="1:8" s="2" customFormat="1" ht="12">
      <c r="A131" s="39"/>
      <c r="B131" s="45"/>
      <c r="C131" s="307" t="s">
        <v>412</v>
      </c>
      <c r="D131" s="307" t="s">
        <v>413</v>
      </c>
      <c r="E131" s="18" t="s">
        <v>178</v>
      </c>
      <c r="F131" s="308">
        <v>59.77</v>
      </c>
      <c r="G131" s="39"/>
      <c r="H131" s="45"/>
    </row>
    <row r="132" spans="1:8" s="2" customFormat="1" ht="16.8" customHeight="1">
      <c r="A132" s="39"/>
      <c r="B132" s="45"/>
      <c r="C132" s="307" t="s">
        <v>206</v>
      </c>
      <c r="D132" s="307" t="s">
        <v>207</v>
      </c>
      <c r="E132" s="18" t="s">
        <v>208</v>
      </c>
      <c r="F132" s="308">
        <v>234.58</v>
      </c>
      <c r="G132" s="39"/>
      <c r="H132" s="45"/>
    </row>
    <row r="133" spans="1:8" s="2" customFormat="1" ht="16.8" customHeight="1">
      <c r="A133" s="39"/>
      <c r="B133" s="45"/>
      <c r="C133" s="307" t="s">
        <v>251</v>
      </c>
      <c r="D133" s="307" t="s">
        <v>252</v>
      </c>
      <c r="E133" s="18" t="s">
        <v>208</v>
      </c>
      <c r="F133" s="308">
        <v>4.5</v>
      </c>
      <c r="G133" s="39"/>
      <c r="H133" s="45"/>
    </row>
    <row r="134" spans="1:8" s="2" customFormat="1" ht="16.8" customHeight="1">
      <c r="A134" s="39"/>
      <c r="B134" s="45"/>
      <c r="C134" s="307" t="s">
        <v>256</v>
      </c>
      <c r="D134" s="307" t="s">
        <v>257</v>
      </c>
      <c r="E134" s="18" t="s">
        <v>208</v>
      </c>
      <c r="F134" s="308">
        <v>4.5</v>
      </c>
      <c r="G134" s="39"/>
      <c r="H134" s="45"/>
    </row>
    <row r="135" spans="1:8" s="2" customFormat="1" ht="16.8" customHeight="1">
      <c r="A135" s="39"/>
      <c r="B135" s="45"/>
      <c r="C135" s="303" t="s">
        <v>407</v>
      </c>
      <c r="D135" s="304" t="s">
        <v>408</v>
      </c>
      <c r="E135" s="305" t="s">
        <v>1</v>
      </c>
      <c r="F135" s="306">
        <v>230.08</v>
      </c>
      <c r="G135" s="39"/>
      <c r="H135" s="45"/>
    </row>
    <row r="136" spans="1:8" s="2" customFormat="1" ht="16.8" customHeight="1">
      <c r="A136" s="39"/>
      <c r="B136" s="45"/>
      <c r="C136" s="307" t="s">
        <v>1</v>
      </c>
      <c r="D136" s="307" t="s">
        <v>430</v>
      </c>
      <c r="E136" s="18" t="s">
        <v>1</v>
      </c>
      <c r="F136" s="308">
        <v>230.08</v>
      </c>
      <c r="G136" s="39"/>
      <c r="H136" s="45"/>
    </row>
    <row r="137" spans="1:8" s="2" customFormat="1" ht="16.8" customHeight="1">
      <c r="A137" s="39"/>
      <c r="B137" s="45"/>
      <c r="C137" s="307" t="s">
        <v>407</v>
      </c>
      <c r="D137" s="307" t="s">
        <v>185</v>
      </c>
      <c r="E137" s="18" t="s">
        <v>1</v>
      </c>
      <c r="F137" s="308">
        <v>230.08</v>
      </c>
      <c r="G137" s="39"/>
      <c r="H137" s="45"/>
    </row>
    <row r="138" spans="1:8" s="2" customFormat="1" ht="16.8" customHeight="1">
      <c r="A138" s="39"/>
      <c r="B138" s="45"/>
      <c r="C138" s="309" t="s">
        <v>890</v>
      </c>
      <c r="D138" s="39"/>
      <c r="E138" s="39"/>
      <c r="F138" s="39"/>
      <c r="G138" s="39"/>
      <c r="H138" s="45"/>
    </row>
    <row r="139" spans="1:8" s="2" customFormat="1" ht="16.8" customHeight="1">
      <c r="A139" s="39"/>
      <c r="B139" s="45"/>
      <c r="C139" s="307" t="s">
        <v>427</v>
      </c>
      <c r="D139" s="307" t="s">
        <v>428</v>
      </c>
      <c r="E139" s="18" t="s">
        <v>208</v>
      </c>
      <c r="F139" s="308">
        <v>230.08</v>
      </c>
      <c r="G139" s="39"/>
      <c r="H139" s="45"/>
    </row>
    <row r="140" spans="1:8" s="2" customFormat="1" ht="12">
      <c r="A140" s="39"/>
      <c r="B140" s="45"/>
      <c r="C140" s="307" t="s">
        <v>412</v>
      </c>
      <c r="D140" s="307" t="s">
        <v>413</v>
      </c>
      <c r="E140" s="18" t="s">
        <v>178</v>
      </c>
      <c r="F140" s="308">
        <v>59.77</v>
      </c>
      <c r="G140" s="39"/>
      <c r="H140" s="45"/>
    </row>
    <row r="141" spans="1:8" s="2" customFormat="1" ht="16.8" customHeight="1">
      <c r="A141" s="39"/>
      <c r="B141" s="45"/>
      <c r="C141" s="307" t="s">
        <v>206</v>
      </c>
      <c r="D141" s="307" t="s">
        <v>207</v>
      </c>
      <c r="E141" s="18" t="s">
        <v>208</v>
      </c>
      <c r="F141" s="308">
        <v>234.58</v>
      </c>
      <c r="G141" s="39"/>
      <c r="H141" s="45"/>
    </row>
    <row r="142" spans="1:8" s="2" customFormat="1" ht="16.8" customHeight="1">
      <c r="A142" s="39"/>
      <c r="B142" s="45"/>
      <c r="C142" s="307" t="s">
        <v>417</v>
      </c>
      <c r="D142" s="307" t="s">
        <v>418</v>
      </c>
      <c r="E142" s="18" t="s">
        <v>208</v>
      </c>
      <c r="F142" s="308">
        <v>230.08</v>
      </c>
      <c r="G142" s="39"/>
      <c r="H142" s="45"/>
    </row>
    <row r="143" spans="1:8" s="2" customFormat="1" ht="16.8" customHeight="1">
      <c r="A143" s="39"/>
      <c r="B143" s="45"/>
      <c r="C143" s="307" t="s">
        <v>421</v>
      </c>
      <c r="D143" s="307" t="s">
        <v>422</v>
      </c>
      <c r="E143" s="18" t="s">
        <v>208</v>
      </c>
      <c r="F143" s="308">
        <v>230.08</v>
      </c>
      <c r="G143" s="39"/>
      <c r="H143" s="45"/>
    </row>
    <row r="144" spans="1:8" s="2" customFormat="1" ht="16.8" customHeight="1">
      <c r="A144" s="39"/>
      <c r="B144" s="45"/>
      <c r="C144" s="303" t="s">
        <v>291</v>
      </c>
      <c r="D144" s="304" t="s">
        <v>575</v>
      </c>
      <c r="E144" s="305" t="s">
        <v>1</v>
      </c>
      <c r="F144" s="306">
        <v>65.5</v>
      </c>
      <c r="G144" s="39"/>
      <c r="H144" s="45"/>
    </row>
    <row r="145" spans="1:8" s="2" customFormat="1" ht="16.8" customHeight="1">
      <c r="A145" s="39"/>
      <c r="B145" s="45"/>
      <c r="C145" s="307" t="s">
        <v>1</v>
      </c>
      <c r="D145" s="307" t="s">
        <v>431</v>
      </c>
      <c r="E145" s="18" t="s">
        <v>1</v>
      </c>
      <c r="F145" s="308">
        <v>65.5</v>
      </c>
      <c r="G145" s="39"/>
      <c r="H145" s="45"/>
    </row>
    <row r="146" spans="1:8" s="2" customFormat="1" ht="16.8" customHeight="1">
      <c r="A146" s="39"/>
      <c r="B146" s="45"/>
      <c r="C146" s="307" t="s">
        <v>291</v>
      </c>
      <c r="D146" s="307" t="s">
        <v>185</v>
      </c>
      <c r="E146" s="18" t="s">
        <v>1</v>
      </c>
      <c r="F146" s="308">
        <v>65.5</v>
      </c>
      <c r="G146" s="39"/>
      <c r="H146" s="45"/>
    </row>
    <row r="147" spans="1:8" s="2" customFormat="1" ht="16.8" customHeight="1">
      <c r="A147" s="39"/>
      <c r="B147" s="45"/>
      <c r="C147" s="303" t="s">
        <v>133</v>
      </c>
      <c r="D147" s="304" t="s">
        <v>134</v>
      </c>
      <c r="E147" s="305" t="s">
        <v>1</v>
      </c>
      <c r="F147" s="306">
        <v>59.77</v>
      </c>
      <c r="G147" s="39"/>
      <c r="H147" s="45"/>
    </row>
    <row r="148" spans="1:8" s="2" customFormat="1" ht="16.8" customHeight="1">
      <c r="A148" s="39"/>
      <c r="B148" s="45"/>
      <c r="C148" s="307" t="s">
        <v>1</v>
      </c>
      <c r="D148" s="307" t="s">
        <v>415</v>
      </c>
      <c r="E148" s="18" t="s">
        <v>1</v>
      </c>
      <c r="F148" s="308">
        <v>59.77</v>
      </c>
      <c r="G148" s="39"/>
      <c r="H148" s="45"/>
    </row>
    <row r="149" spans="1:8" s="2" customFormat="1" ht="16.8" customHeight="1">
      <c r="A149" s="39"/>
      <c r="B149" s="45"/>
      <c r="C149" s="307" t="s">
        <v>133</v>
      </c>
      <c r="D149" s="307" t="s">
        <v>185</v>
      </c>
      <c r="E149" s="18" t="s">
        <v>1</v>
      </c>
      <c r="F149" s="308">
        <v>59.77</v>
      </c>
      <c r="G149" s="39"/>
      <c r="H149" s="45"/>
    </row>
    <row r="150" spans="1:8" s="2" customFormat="1" ht="16.8" customHeight="1">
      <c r="A150" s="39"/>
      <c r="B150" s="45"/>
      <c r="C150" s="309" t="s">
        <v>890</v>
      </c>
      <c r="D150" s="39"/>
      <c r="E150" s="39"/>
      <c r="F150" s="39"/>
      <c r="G150" s="39"/>
      <c r="H150" s="45"/>
    </row>
    <row r="151" spans="1:8" s="2" customFormat="1" ht="12">
      <c r="A151" s="39"/>
      <c r="B151" s="45"/>
      <c r="C151" s="307" t="s">
        <v>412</v>
      </c>
      <c r="D151" s="307" t="s">
        <v>413</v>
      </c>
      <c r="E151" s="18" t="s">
        <v>178</v>
      </c>
      <c r="F151" s="308">
        <v>59.77</v>
      </c>
      <c r="G151" s="39"/>
      <c r="H151" s="45"/>
    </row>
    <row r="152" spans="1:8" s="2" customFormat="1" ht="12">
      <c r="A152" s="39"/>
      <c r="B152" s="45"/>
      <c r="C152" s="307" t="s">
        <v>195</v>
      </c>
      <c r="D152" s="307" t="s">
        <v>196</v>
      </c>
      <c r="E152" s="18" t="s">
        <v>178</v>
      </c>
      <c r="F152" s="308">
        <v>59.77</v>
      </c>
      <c r="G152" s="39"/>
      <c r="H152" s="45"/>
    </row>
    <row r="153" spans="1:8" s="2" customFormat="1" ht="16.8" customHeight="1">
      <c r="A153" s="39"/>
      <c r="B153" s="45"/>
      <c r="C153" s="303" t="s">
        <v>136</v>
      </c>
      <c r="D153" s="304" t="s">
        <v>137</v>
      </c>
      <c r="E153" s="305" t="s">
        <v>1</v>
      </c>
      <c r="F153" s="306">
        <v>59.77</v>
      </c>
      <c r="G153" s="39"/>
      <c r="H153" s="45"/>
    </row>
    <row r="154" spans="1:8" s="2" customFormat="1" ht="16.8" customHeight="1">
      <c r="A154" s="39"/>
      <c r="B154" s="45"/>
      <c r="C154" s="307" t="s">
        <v>1</v>
      </c>
      <c r="D154" s="307" t="s">
        <v>133</v>
      </c>
      <c r="E154" s="18" t="s">
        <v>1</v>
      </c>
      <c r="F154" s="308">
        <v>59.77</v>
      </c>
      <c r="G154" s="39"/>
      <c r="H154" s="45"/>
    </row>
    <row r="155" spans="1:8" s="2" customFormat="1" ht="16.8" customHeight="1">
      <c r="A155" s="39"/>
      <c r="B155" s="45"/>
      <c r="C155" s="307" t="s">
        <v>136</v>
      </c>
      <c r="D155" s="307" t="s">
        <v>185</v>
      </c>
      <c r="E155" s="18" t="s">
        <v>1</v>
      </c>
      <c r="F155" s="308">
        <v>59.77</v>
      </c>
      <c r="G155" s="39"/>
      <c r="H155" s="45"/>
    </row>
    <row r="156" spans="1:8" s="2" customFormat="1" ht="16.8" customHeight="1">
      <c r="A156" s="39"/>
      <c r="B156" s="45"/>
      <c r="C156" s="309" t="s">
        <v>890</v>
      </c>
      <c r="D156" s="39"/>
      <c r="E156" s="39"/>
      <c r="F156" s="39"/>
      <c r="G156" s="39"/>
      <c r="H156" s="45"/>
    </row>
    <row r="157" spans="1:8" s="2" customFormat="1" ht="12">
      <c r="A157" s="39"/>
      <c r="B157" s="45"/>
      <c r="C157" s="307" t="s">
        <v>195</v>
      </c>
      <c r="D157" s="307" t="s">
        <v>196</v>
      </c>
      <c r="E157" s="18" t="s">
        <v>178</v>
      </c>
      <c r="F157" s="308">
        <v>59.77</v>
      </c>
      <c r="G157" s="39"/>
      <c r="H157" s="45"/>
    </row>
    <row r="158" spans="1:8" s="2" customFormat="1" ht="16.8" customHeight="1">
      <c r="A158" s="39"/>
      <c r="B158" s="45"/>
      <c r="C158" s="307" t="s">
        <v>201</v>
      </c>
      <c r="D158" s="307" t="s">
        <v>202</v>
      </c>
      <c r="E158" s="18" t="s">
        <v>178</v>
      </c>
      <c r="F158" s="308">
        <v>59.77</v>
      </c>
      <c r="G158" s="39"/>
      <c r="H158" s="45"/>
    </row>
    <row r="159" spans="1:8" s="2" customFormat="1" ht="16.8" customHeight="1">
      <c r="A159" s="39"/>
      <c r="B159" s="45"/>
      <c r="C159" s="307" t="s">
        <v>212</v>
      </c>
      <c r="D159" s="307" t="s">
        <v>213</v>
      </c>
      <c r="E159" s="18" t="s">
        <v>178</v>
      </c>
      <c r="F159" s="308">
        <v>59.77</v>
      </c>
      <c r="G159" s="39"/>
      <c r="H159" s="45"/>
    </row>
    <row r="160" spans="1:8" s="2" customFormat="1" ht="26.4" customHeight="1">
      <c r="A160" s="39"/>
      <c r="B160" s="45"/>
      <c r="C160" s="302" t="s">
        <v>894</v>
      </c>
      <c r="D160" s="302" t="s">
        <v>97</v>
      </c>
      <c r="E160" s="39"/>
      <c r="F160" s="39"/>
      <c r="G160" s="39"/>
      <c r="H160" s="45"/>
    </row>
    <row r="161" spans="1:8" s="2" customFormat="1" ht="16.8" customHeight="1">
      <c r="A161" s="39"/>
      <c r="B161" s="45"/>
      <c r="C161" s="303" t="s">
        <v>130</v>
      </c>
      <c r="D161" s="304" t="s">
        <v>131</v>
      </c>
      <c r="E161" s="305" t="s">
        <v>1</v>
      </c>
      <c r="F161" s="306">
        <v>0.138</v>
      </c>
      <c r="G161" s="39"/>
      <c r="H161" s="45"/>
    </row>
    <row r="162" spans="1:8" s="2" customFormat="1" ht="16.8" customHeight="1">
      <c r="A162" s="39"/>
      <c r="B162" s="45"/>
      <c r="C162" s="307" t="s">
        <v>1</v>
      </c>
      <c r="D162" s="307" t="s">
        <v>455</v>
      </c>
      <c r="E162" s="18" t="s">
        <v>1</v>
      </c>
      <c r="F162" s="308">
        <v>0.138</v>
      </c>
      <c r="G162" s="39"/>
      <c r="H162" s="45"/>
    </row>
    <row r="163" spans="1:8" s="2" customFormat="1" ht="16.8" customHeight="1">
      <c r="A163" s="39"/>
      <c r="B163" s="45"/>
      <c r="C163" s="307" t="s">
        <v>130</v>
      </c>
      <c r="D163" s="307" t="s">
        <v>185</v>
      </c>
      <c r="E163" s="18" t="s">
        <v>1</v>
      </c>
      <c r="F163" s="308">
        <v>0.138</v>
      </c>
      <c r="G163" s="39"/>
      <c r="H163" s="45"/>
    </row>
    <row r="164" spans="1:8" s="2" customFormat="1" ht="16.8" customHeight="1">
      <c r="A164" s="39"/>
      <c r="B164" s="45"/>
      <c r="C164" s="309" t="s">
        <v>890</v>
      </c>
      <c r="D164" s="39"/>
      <c r="E164" s="39"/>
      <c r="F164" s="39"/>
      <c r="G164" s="39"/>
      <c r="H164" s="45"/>
    </row>
    <row r="165" spans="1:8" s="2" customFormat="1" ht="12">
      <c r="A165" s="39"/>
      <c r="B165" s="45"/>
      <c r="C165" s="307" t="s">
        <v>186</v>
      </c>
      <c r="D165" s="307" t="s">
        <v>187</v>
      </c>
      <c r="E165" s="18" t="s">
        <v>178</v>
      </c>
      <c r="F165" s="308">
        <v>0.138</v>
      </c>
      <c r="G165" s="39"/>
      <c r="H165" s="45"/>
    </row>
    <row r="166" spans="1:8" s="2" customFormat="1" ht="12">
      <c r="A166" s="39"/>
      <c r="B166" s="45"/>
      <c r="C166" s="307" t="s">
        <v>195</v>
      </c>
      <c r="D166" s="307" t="s">
        <v>196</v>
      </c>
      <c r="E166" s="18" t="s">
        <v>178</v>
      </c>
      <c r="F166" s="308">
        <v>54.752</v>
      </c>
      <c r="G166" s="39"/>
      <c r="H166" s="45"/>
    </row>
    <row r="167" spans="1:8" s="2" customFormat="1" ht="16.8" customHeight="1">
      <c r="A167" s="39"/>
      <c r="B167" s="45"/>
      <c r="C167" s="303" t="s">
        <v>291</v>
      </c>
      <c r="D167" s="304" t="s">
        <v>575</v>
      </c>
      <c r="E167" s="305" t="s">
        <v>1</v>
      </c>
      <c r="F167" s="306">
        <v>66.797</v>
      </c>
      <c r="G167" s="39"/>
      <c r="H167" s="45"/>
    </row>
    <row r="168" spans="1:8" s="2" customFormat="1" ht="16.8" customHeight="1">
      <c r="A168" s="39"/>
      <c r="B168" s="45"/>
      <c r="C168" s="307" t="s">
        <v>1</v>
      </c>
      <c r="D168" s="307" t="s">
        <v>484</v>
      </c>
      <c r="E168" s="18" t="s">
        <v>1</v>
      </c>
      <c r="F168" s="308">
        <v>66.797</v>
      </c>
      <c r="G168" s="39"/>
      <c r="H168" s="45"/>
    </row>
    <row r="169" spans="1:8" s="2" customFormat="1" ht="16.8" customHeight="1">
      <c r="A169" s="39"/>
      <c r="B169" s="45"/>
      <c r="C169" s="307" t="s">
        <v>291</v>
      </c>
      <c r="D169" s="307" t="s">
        <v>185</v>
      </c>
      <c r="E169" s="18" t="s">
        <v>1</v>
      </c>
      <c r="F169" s="308">
        <v>66.797</v>
      </c>
      <c r="G169" s="39"/>
      <c r="H169" s="45"/>
    </row>
    <row r="170" spans="1:8" s="2" customFormat="1" ht="16.8" customHeight="1">
      <c r="A170" s="39"/>
      <c r="B170" s="45"/>
      <c r="C170" s="303" t="s">
        <v>133</v>
      </c>
      <c r="D170" s="304" t="s">
        <v>134</v>
      </c>
      <c r="E170" s="305" t="s">
        <v>1</v>
      </c>
      <c r="F170" s="306">
        <v>54.614</v>
      </c>
      <c r="G170" s="39"/>
      <c r="H170" s="45"/>
    </row>
    <row r="171" spans="1:8" s="2" customFormat="1" ht="16.8" customHeight="1">
      <c r="A171" s="39"/>
      <c r="B171" s="45"/>
      <c r="C171" s="307" t="s">
        <v>1</v>
      </c>
      <c r="D171" s="307" t="s">
        <v>454</v>
      </c>
      <c r="E171" s="18" t="s">
        <v>1</v>
      </c>
      <c r="F171" s="308">
        <v>54.614</v>
      </c>
      <c r="G171" s="39"/>
      <c r="H171" s="45"/>
    </row>
    <row r="172" spans="1:8" s="2" customFormat="1" ht="16.8" customHeight="1">
      <c r="A172" s="39"/>
      <c r="B172" s="45"/>
      <c r="C172" s="307" t="s">
        <v>133</v>
      </c>
      <c r="D172" s="307" t="s">
        <v>185</v>
      </c>
      <c r="E172" s="18" t="s">
        <v>1</v>
      </c>
      <c r="F172" s="308">
        <v>54.614</v>
      </c>
      <c r="G172" s="39"/>
      <c r="H172" s="45"/>
    </row>
    <row r="173" spans="1:8" s="2" customFormat="1" ht="16.8" customHeight="1">
      <c r="A173" s="39"/>
      <c r="B173" s="45"/>
      <c r="C173" s="309" t="s">
        <v>890</v>
      </c>
      <c r="D173" s="39"/>
      <c r="E173" s="39"/>
      <c r="F173" s="39"/>
      <c r="G173" s="39"/>
      <c r="H173" s="45"/>
    </row>
    <row r="174" spans="1:8" s="2" customFormat="1" ht="12">
      <c r="A174" s="39"/>
      <c r="B174" s="45"/>
      <c r="C174" s="307" t="s">
        <v>451</v>
      </c>
      <c r="D174" s="307" t="s">
        <v>452</v>
      </c>
      <c r="E174" s="18" t="s">
        <v>178</v>
      </c>
      <c r="F174" s="308">
        <v>54.614</v>
      </c>
      <c r="G174" s="39"/>
      <c r="H174" s="45"/>
    </row>
    <row r="175" spans="1:8" s="2" customFormat="1" ht="12">
      <c r="A175" s="39"/>
      <c r="B175" s="45"/>
      <c r="C175" s="307" t="s">
        <v>195</v>
      </c>
      <c r="D175" s="307" t="s">
        <v>196</v>
      </c>
      <c r="E175" s="18" t="s">
        <v>178</v>
      </c>
      <c r="F175" s="308">
        <v>54.752</v>
      </c>
      <c r="G175" s="39"/>
      <c r="H175" s="45"/>
    </row>
    <row r="176" spans="1:8" s="2" customFormat="1" ht="16.8" customHeight="1">
      <c r="A176" s="39"/>
      <c r="B176" s="45"/>
      <c r="C176" s="303" t="s">
        <v>445</v>
      </c>
      <c r="D176" s="304" t="s">
        <v>446</v>
      </c>
      <c r="E176" s="305" t="s">
        <v>1</v>
      </c>
      <c r="F176" s="306">
        <v>158.3</v>
      </c>
      <c r="G176" s="39"/>
      <c r="H176" s="45"/>
    </row>
    <row r="177" spans="1:8" s="2" customFormat="1" ht="16.8" customHeight="1">
      <c r="A177" s="39"/>
      <c r="B177" s="45"/>
      <c r="C177" s="307" t="s">
        <v>1</v>
      </c>
      <c r="D177" s="307" t="s">
        <v>482</v>
      </c>
      <c r="E177" s="18" t="s">
        <v>1</v>
      </c>
      <c r="F177" s="308">
        <v>0</v>
      </c>
      <c r="G177" s="39"/>
      <c r="H177" s="45"/>
    </row>
    <row r="178" spans="1:8" s="2" customFormat="1" ht="16.8" customHeight="1">
      <c r="A178" s="39"/>
      <c r="B178" s="45"/>
      <c r="C178" s="307" t="s">
        <v>1</v>
      </c>
      <c r="D178" s="307" t="s">
        <v>483</v>
      </c>
      <c r="E178" s="18" t="s">
        <v>1</v>
      </c>
      <c r="F178" s="308">
        <v>158.3</v>
      </c>
      <c r="G178" s="39"/>
      <c r="H178" s="45"/>
    </row>
    <row r="179" spans="1:8" s="2" customFormat="1" ht="16.8" customHeight="1">
      <c r="A179" s="39"/>
      <c r="B179" s="45"/>
      <c r="C179" s="307" t="s">
        <v>445</v>
      </c>
      <c r="D179" s="307" t="s">
        <v>185</v>
      </c>
      <c r="E179" s="18" t="s">
        <v>1</v>
      </c>
      <c r="F179" s="308">
        <v>158.3</v>
      </c>
      <c r="G179" s="39"/>
      <c r="H179" s="45"/>
    </row>
    <row r="180" spans="1:8" s="2" customFormat="1" ht="16.8" customHeight="1">
      <c r="A180" s="39"/>
      <c r="B180" s="45"/>
      <c r="C180" s="309" t="s">
        <v>890</v>
      </c>
      <c r="D180" s="39"/>
      <c r="E180" s="39"/>
      <c r="F180" s="39"/>
      <c r="G180" s="39"/>
      <c r="H180" s="45"/>
    </row>
    <row r="181" spans="1:8" s="2" customFormat="1" ht="16.8" customHeight="1">
      <c r="A181" s="39"/>
      <c r="B181" s="45"/>
      <c r="C181" s="307" t="s">
        <v>479</v>
      </c>
      <c r="D181" s="307" t="s">
        <v>480</v>
      </c>
      <c r="E181" s="18" t="s">
        <v>208</v>
      </c>
      <c r="F181" s="308">
        <v>158.3</v>
      </c>
      <c r="G181" s="39"/>
      <c r="H181" s="45"/>
    </row>
    <row r="182" spans="1:8" s="2" customFormat="1" ht="12">
      <c r="A182" s="39"/>
      <c r="B182" s="45"/>
      <c r="C182" s="307" t="s">
        <v>451</v>
      </c>
      <c r="D182" s="307" t="s">
        <v>452</v>
      </c>
      <c r="E182" s="18" t="s">
        <v>178</v>
      </c>
      <c r="F182" s="308">
        <v>54.614</v>
      </c>
      <c r="G182" s="39"/>
      <c r="H182" s="45"/>
    </row>
    <row r="183" spans="1:8" s="2" customFormat="1" ht="16.8" customHeight="1">
      <c r="A183" s="39"/>
      <c r="B183" s="45"/>
      <c r="C183" s="307" t="s">
        <v>206</v>
      </c>
      <c r="D183" s="307" t="s">
        <v>207</v>
      </c>
      <c r="E183" s="18" t="s">
        <v>208</v>
      </c>
      <c r="F183" s="308">
        <v>158.3</v>
      </c>
      <c r="G183" s="39"/>
      <c r="H183" s="45"/>
    </row>
    <row r="184" spans="1:8" s="2" customFormat="1" ht="16.8" customHeight="1">
      <c r="A184" s="39"/>
      <c r="B184" s="45"/>
      <c r="C184" s="307" t="s">
        <v>460</v>
      </c>
      <c r="D184" s="307" t="s">
        <v>461</v>
      </c>
      <c r="E184" s="18" t="s">
        <v>178</v>
      </c>
      <c r="F184" s="308">
        <v>30.077</v>
      </c>
      <c r="G184" s="39"/>
      <c r="H184" s="45"/>
    </row>
    <row r="185" spans="1:8" s="2" customFormat="1" ht="16.8" customHeight="1">
      <c r="A185" s="39"/>
      <c r="B185" s="45"/>
      <c r="C185" s="307" t="s">
        <v>469</v>
      </c>
      <c r="D185" s="307" t="s">
        <v>470</v>
      </c>
      <c r="E185" s="18" t="s">
        <v>178</v>
      </c>
      <c r="F185" s="308">
        <v>7.915</v>
      </c>
      <c r="G185" s="39"/>
      <c r="H185" s="45"/>
    </row>
    <row r="186" spans="1:8" s="2" customFormat="1" ht="16.8" customHeight="1">
      <c r="A186" s="39"/>
      <c r="B186" s="45"/>
      <c r="C186" s="307" t="s">
        <v>465</v>
      </c>
      <c r="D186" s="307" t="s">
        <v>466</v>
      </c>
      <c r="E186" s="18" t="s">
        <v>178</v>
      </c>
      <c r="F186" s="308">
        <v>4.749</v>
      </c>
      <c r="G186" s="39"/>
      <c r="H186" s="45"/>
    </row>
    <row r="187" spans="1:8" s="2" customFormat="1" ht="16.8" customHeight="1">
      <c r="A187" s="39"/>
      <c r="B187" s="45"/>
      <c r="C187" s="307" t="s">
        <v>473</v>
      </c>
      <c r="D187" s="307" t="s">
        <v>474</v>
      </c>
      <c r="E187" s="18" t="s">
        <v>178</v>
      </c>
      <c r="F187" s="308">
        <v>4.749</v>
      </c>
      <c r="G187" s="39"/>
      <c r="H187" s="45"/>
    </row>
    <row r="188" spans="1:8" s="2" customFormat="1" ht="16.8" customHeight="1">
      <c r="A188" s="39"/>
      <c r="B188" s="45"/>
      <c r="C188" s="303" t="s">
        <v>136</v>
      </c>
      <c r="D188" s="304" t="s">
        <v>137</v>
      </c>
      <c r="E188" s="305" t="s">
        <v>1</v>
      </c>
      <c r="F188" s="306">
        <v>54.752</v>
      </c>
      <c r="G188" s="39"/>
      <c r="H188" s="45"/>
    </row>
    <row r="189" spans="1:8" s="2" customFormat="1" ht="16.8" customHeight="1">
      <c r="A189" s="39"/>
      <c r="B189" s="45"/>
      <c r="C189" s="307" t="s">
        <v>1</v>
      </c>
      <c r="D189" s="307" t="s">
        <v>198</v>
      </c>
      <c r="E189" s="18" t="s">
        <v>1</v>
      </c>
      <c r="F189" s="308">
        <v>54.752</v>
      </c>
      <c r="G189" s="39"/>
      <c r="H189" s="45"/>
    </row>
    <row r="190" spans="1:8" s="2" customFormat="1" ht="16.8" customHeight="1">
      <c r="A190" s="39"/>
      <c r="B190" s="45"/>
      <c r="C190" s="307" t="s">
        <v>136</v>
      </c>
      <c r="D190" s="307" t="s">
        <v>185</v>
      </c>
      <c r="E190" s="18" t="s">
        <v>1</v>
      </c>
      <c r="F190" s="308">
        <v>54.752</v>
      </c>
      <c r="G190" s="39"/>
      <c r="H190" s="45"/>
    </row>
    <row r="191" spans="1:8" s="2" customFormat="1" ht="16.8" customHeight="1">
      <c r="A191" s="39"/>
      <c r="B191" s="45"/>
      <c r="C191" s="309" t="s">
        <v>890</v>
      </c>
      <c r="D191" s="39"/>
      <c r="E191" s="39"/>
      <c r="F191" s="39"/>
      <c r="G191" s="39"/>
      <c r="H191" s="45"/>
    </row>
    <row r="192" spans="1:8" s="2" customFormat="1" ht="12">
      <c r="A192" s="39"/>
      <c r="B192" s="45"/>
      <c r="C192" s="307" t="s">
        <v>195</v>
      </c>
      <c r="D192" s="307" t="s">
        <v>196</v>
      </c>
      <c r="E192" s="18" t="s">
        <v>178</v>
      </c>
      <c r="F192" s="308">
        <v>54.752</v>
      </c>
      <c r="G192" s="39"/>
      <c r="H192" s="45"/>
    </row>
    <row r="193" spans="1:8" s="2" customFormat="1" ht="16.8" customHeight="1">
      <c r="A193" s="39"/>
      <c r="B193" s="45"/>
      <c r="C193" s="307" t="s">
        <v>201</v>
      </c>
      <c r="D193" s="307" t="s">
        <v>202</v>
      </c>
      <c r="E193" s="18" t="s">
        <v>178</v>
      </c>
      <c r="F193" s="308">
        <v>54.752</v>
      </c>
      <c r="G193" s="39"/>
      <c r="H193" s="45"/>
    </row>
    <row r="194" spans="1:8" s="2" customFormat="1" ht="16.8" customHeight="1">
      <c r="A194" s="39"/>
      <c r="B194" s="45"/>
      <c r="C194" s="307" t="s">
        <v>212</v>
      </c>
      <c r="D194" s="307" t="s">
        <v>213</v>
      </c>
      <c r="E194" s="18" t="s">
        <v>178</v>
      </c>
      <c r="F194" s="308">
        <v>54.752</v>
      </c>
      <c r="G194" s="39"/>
      <c r="H194" s="45"/>
    </row>
    <row r="195" spans="1:8" s="2" customFormat="1" ht="26.4" customHeight="1">
      <c r="A195" s="39"/>
      <c r="B195" s="45"/>
      <c r="C195" s="302" t="s">
        <v>895</v>
      </c>
      <c r="D195" s="302" t="s">
        <v>100</v>
      </c>
      <c r="E195" s="39"/>
      <c r="F195" s="39"/>
      <c r="G195" s="39"/>
      <c r="H195" s="45"/>
    </row>
    <row r="196" spans="1:8" s="2" customFormat="1" ht="16.8" customHeight="1">
      <c r="A196" s="39"/>
      <c r="B196" s="45"/>
      <c r="C196" s="303" t="s">
        <v>130</v>
      </c>
      <c r="D196" s="304" t="s">
        <v>131</v>
      </c>
      <c r="E196" s="305" t="s">
        <v>1</v>
      </c>
      <c r="F196" s="306">
        <v>33.75</v>
      </c>
      <c r="G196" s="39"/>
      <c r="H196" s="45"/>
    </row>
    <row r="197" spans="1:8" s="2" customFormat="1" ht="16.8" customHeight="1">
      <c r="A197" s="39"/>
      <c r="B197" s="45"/>
      <c r="C197" s="307" t="s">
        <v>1</v>
      </c>
      <c r="D197" s="307" t="s">
        <v>525</v>
      </c>
      <c r="E197" s="18" t="s">
        <v>1</v>
      </c>
      <c r="F197" s="308">
        <v>33.75</v>
      </c>
      <c r="G197" s="39"/>
      <c r="H197" s="45"/>
    </row>
    <row r="198" spans="1:8" s="2" customFormat="1" ht="16.8" customHeight="1">
      <c r="A198" s="39"/>
      <c r="B198" s="45"/>
      <c r="C198" s="307" t="s">
        <v>130</v>
      </c>
      <c r="D198" s="307" t="s">
        <v>185</v>
      </c>
      <c r="E198" s="18" t="s">
        <v>1</v>
      </c>
      <c r="F198" s="308">
        <v>33.75</v>
      </c>
      <c r="G198" s="39"/>
      <c r="H198" s="45"/>
    </row>
    <row r="199" spans="1:8" s="2" customFormat="1" ht="16.8" customHeight="1">
      <c r="A199" s="39"/>
      <c r="B199" s="45"/>
      <c r="C199" s="303" t="s">
        <v>139</v>
      </c>
      <c r="D199" s="304" t="s">
        <v>140</v>
      </c>
      <c r="E199" s="305" t="s">
        <v>1</v>
      </c>
      <c r="F199" s="306">
        <v>18.469</v>
      </c>
      <c r="G199" s="39"/>
      <c r="H199" s="45"/>
    </row>
    <row r="200" spans="1:8" s="2" customFormat="1" ht="16.8" customHeight="1">
      <c r="A200" s="39"/>
      <c r="B200" s="45"/>
      <c r="C200" s="307" t="s">
        <v>1</v>
      </c>
      <c r="D200" s="307" t="s">
        <v>530</v>
      </c>
      <c r="E200" s="18" t="s">
        <v>1</v>
      </c>
      <c r="F200" s="308">
        <v>18.469</v>
      </c>
      <c r="G200" s="39"/>
      <c r="H200" s="45"/>
    </row>
    <row r="201" spans="1:8" s="2" customFormat="1" ht="16.8" customHeight="1">
      <c r="A201" s="39"/>
      <c r="B201" s="45"/>
      <c r="C201" s="307" t="s">
        <v>139</v>
      </c>
      <c r="D201" s="307" t="s">
        <v>185</v>
      </c>
      <c r="E201" s="18" t="s">
        <v>1</v>
      </c>
      <c r="F201" s="308">
        <v>18.469</v>
      </c>
      <c r="G201" s="39"/>
      <c r="H201" s="45"/>
    </row>
    <row r="202" spans="1:8" s="2" customFormat="1" ht="16.8" customHeight="1">
      <c r="A202" s="39"/>
      <c r="B202" s="45"/>
      <c r="C202" s="309" t="s">
        <v>890</v>
      </c>
      <c r="D202" s="39"/>
      <c r="E202" s="39"/>
      <c r="F202" s="39"/>
      <c r="G202" s="39"/>
      <c r="H202" s="45"/>
    </row>
    <row r="203" spans="1:8" s="2" customFormat="1" ht="16.8" customHeight="1">
      <c r="A203" s="39"/>
      <c r="B203" s="45"/>
      <c r="C203" s="307" t="s">
        <v>217</v>
      </c>
      <c r="D203" s="307" t="s">
        <v>218</v>
      </c>
      <c r="E203" s="18" t="s">
        <v>178</v>
      </c>
      <c r="F203" s="308">
        <v>18.469</v>
      </c>
      <c r="G203" s="39"/>
      <c r="H203" s="45"/>
    </row>
    <row r="204" spans="1:8" s="2" customFormat="1" ht="12">
      <c r="A204" s="39"/>
      <c r="B204" s="45"/>
      <c r="C204" s="307" t="s">
        <v>526</v>
      </c>
      <c r="D204" s="307" t="s">
        <v>527</v>
      </c>
      <c r="E204" s="18" t="s">
        <v>178</v>
      </c>
      <c r="F204" s="308">
        <v>36.938</v>
      </c>
      <c r="G204" s="39"/>
      <c r="H204" s="45"/>
    </row>
    <row r="205" spans="1:8" s="2" customFormat="1" ht="16.8" customHeight="1">
      <c r="A205" s="39"/>
      <c r="B205" s="45"/>
      <c r="C205" s="307" t="s">
        <v>201</v>
      </c>
      <c r="D205" s="307" t="s">
        <v>202</v>
      </c>
      <c r="E205" s="18" t="s">
        <v>178</v>
      </c>
      <c r="F205" s="308">
        <v>36.938</v>
      </c>
      <c r="G205" s="39"/>
      <c r="H205" s="45"/>
    </row>
    <row r="206" spans="1:8" s="2" customFormat="1" ht="16.8" customHeight="1">
      <c r="A206" s="39"/>
      <c r="B206" s="45"/>
      <c r="C206" s="307" t="s">
        <v>212</v>
      </c>
      <c r="D206" s="307" t="s">
        <v>213</v>
      </c>
      <c r="E206" s="18" t="s">
        <v>178</v>
      </c>
      <c r="F206" s="308">
        <v>18.469</v>
      </c>
      <c r="G206" s="39"/>
      <c r="H206" s="45"/>
    </row>
    <row r="207" spans="1:8" s="2" customFormat="1" ht="26.4" customHeight="1">
      <c r="A207" s="39"/>
      <c r="B207" s="45"/>
      <c r="C207" s="302" t="s">
        <v>896</v>
      </c>
      <c r="D207" s="302" t="s">
        <v>103</v>
      </c>
      <c r="E207" s="39"/>
      <c r="F207" s="39"/>
      <c r="G207" s="39"/>
      <c r="H207" s="45"/>
    </row>
    <row r="208" spans="1:8" s="2" customFormat="1" ht="16.8" customHeight="1">
      <c r="A208" s="39"/>
      <c r="B208" s="45"/>
      <c r="C208" s="303" t="s">
        <v>572</v>
      </c>
      <c r="D208" s="304" t="s">
        <v>573</v>
      </c>
      <c r="E208" s="305" t="s">
        <v>1</v>
      </c>
      <c r="F208" s="306">
        <v>17.5</v>
      </c>
      <c r="G208" s="39"/>
      <c r="H208" s="45"/>
    </row>
    <row r="209" spans="1:8" s="2" customFormat="1" ht="16.8" customHeight="1">
      <c r="A209" s="39"/>
      <c r="B209" s="45"/>
      <c r="C209" s="307" t="s">
        <v>1</v>
      </c>
      <c r="D209" s="307" t="s">
        <v>593</v>
      </c>
      <c r="E209" s="18" t="s">
        <v>1</v>
      </c>
      <c r="F209" s="308">
        <v>17.5</v>
      </c>
      <c r="G209" s="39"/>
      <c r="H209" s="45"/>
    </row>
    <row r="210" spans="1:8" s="2" customFormat="1" ht="16.8" customHeight="1">
      <c r="A210" s="39"/>
      <c r="B210" s="45"/>
      <c r="C210" s="307" t="s">
        <v>572</v>
      </c>
      <c r="D210" s="307" t="s">
        <v>185</v>
      </c>
      <c r="E210" s="18" t="s">
        <v>1</v>
      </c>
      <c r="F210" s="308">
        <v>17.5</v>
      </c>
      <c r="G210" s="39"/>
      <c r="H210" s="45"/>
    </row>
    <row r="211" spans="1:8" s="2" customFormat="1" ht="16.8" customHeight="1">
      <c r="A211" s="39"/>
      <c r="B211" s="45"/>
      <c r="C211" s="309" t="s">
        <v>890</v>
      </c>
      <c r="D211" s="39"/>
      <c r="E211" s="39"/>
      <c r="F211" s="39"/>
      <c r="G211" s="39"/>
      <c r="H211" s="45"/>
    </row>
    <row r="212" spans="1:8" s="2" customFormat="1" ht="16.8" customHeight="1">
      <c r="A212" s="39"/>
      <c r="B212" s="45"/>
      <c r="C212" s="307" t="s">
        <v>590</v>
      </c>
      <c r="D212" s="307" t="s">
        <v>591</v>
      </c>
      <c r="E212" s="18" t="s">
        <v>208</v>
      </c>
      <c r="F212" s="308">
        <v>17.5</v>
      </c>
      <c r="G212" s="39"/>
      <c r="H212" s="45"/>
    </row>
    <row r="213" spans="1:8" s="2" customFormat="1" ht="12">
      <c r="A213" s="39"/>
      <c r="B213" s="45"/>
      <c r="C213" s="307" t="s">
        <v>451</v>
      </c>
      <c r="D213" s="307" t="s">
        <v>452</v>
      </c>
      <c r="E213" s="18" t="s">
        <v>178</v>
      </c>
      <c r="F213" s="308">
        <v>21.35</v>
      </c>
      <c r="G213" s="39"/>
      <c r="H213" s="45"/>
    </row>
    <row r="214" spans="1:8" s="2" customFormat="1" ht="16.8" customHeight="1">
      <c r="A214" s="39"/>
      <c r="B214" s="45"/>
      <c r="C214" s="307" t="s">
        <v>206</v>
      </c>
      <c r="D214" s="307" t="s">
        <v>207</v>
      </c>
      <c r="E214" s="18" t="s">
        <v>208</v>
      </c>
      <c r="F214" s="308">
        <v>59.5</v>
      </c>
      <c r="G214" s="39"/>
      <c r="H214" s="45"/>
    </row>
    <row r="215" spans="1:8" s="2" customFormat="1" ht="16.8" customHeight="1">
      <c r="A215" s="39"/>
      <c r="B215" s="45"/>
      <c r="C215" s="307" t="s">
        <v>251</v>
      </c>
      <c r="D215" s="307" t="s">
        <v>252</v>
      </c>
      <c r="E215" s="18" t="s">
        <v>208</v>
      </c>
      <c r="F215" s="308">
        <v>17.5</v>
      </c>
      <c r="G215" s="39"/>
      <c r="H215" s="45"/>
    </row>
    <row r="216" spans="1:8" s="2" customFormat="1" ht="16.8" customHeight="1">
      <c r="A216" s="39"/>
      <c r="B216" s="45"/>
      <c r="C216" s="307" t="s">
        <v>256</v>
      </c>
      <c r="D216" s="307" t="s">
        <v>257</v>
      </c>
      <c r="E216" s="18" t="s">
        <v>208</v>
      </c>
      <c r="F216" s="308">
        <v>17.5</v>
      </c>
      <c r="G216" s="39"/>
      <c r="H216" s="45"/>
    </row>
    <row r="217" spans="1:8" s="2" customFormat="1" ht="16.8" customHeight="1">
      <c r="A217" s="39"/>
      <c r="B217" s="45"/>
      <c r="C217" s="307" t="s">
        <v>384</v>
      </c>
      <c r="D217" s="307" t="s">
        <v>385</v>
      </c>
      <c r="E217" s="18" t="s">
        <v>208</v>
      </c>
      <c r="F217" s="308">
        <v>17.5</v>
      </c>
      <c r="G217" s="39"/>
      <c r="H217" s="45"/>
    </row>
    <row r="218" spans="1:8" s="2" customFormat="1" ht="16.8" customHeight="1">
      <c r="A218" s="39"/>
      <c r="B218" s="45"/>
      <c r="C218" s="303" t="s">
        <v>291</v>
      </c>
      <c r="D218" s="304" t="s">
        <v>575</v>
      </c>
      <c r="E218" s="305" t="s">
        <v>1</v>
      </c>
      <c r="F218" s="306">
        <v>140</v>
      </c>
      <c r="G218" s="39"/>
      <c r="H218" s="45"/>
    </row>
    <row r="219" spans="1:8" s="2" customFormat="1" ht="16.8" customHeight="1">
      <c r="A219" s="39"/>
      <c r="B219" s="45"/>
      <c r="C219" s="307" t="s">
        <v>1</v>
      </c>
      <c r="D219" s="307" t="s">
        <v>623</v>
      </c>
      <c r="E219" s="18" t="s">
        <v>1</v>
      </c>
      <c r="F219" s="308">
        <v>140</v>
      </c>
      <c r="G219" s="39"/>
      <c r="H219" s="45"/>
    </row>
    <row r="220" spans="1:8" s="2" customFormat="1" ht="16.8" customHeight="1">
      <c r="A220" s="39"/>
      <c r="B220" s="45"/>
      <c r="C220" s="307" t="s">
        <v>291</v>
      </c>
      <c r="D220" s="307" t="s">
        <v>185</v>
      </c>
      <c r="E220" s="18" t="s">
        <v>1</v>
      </c>
      <c r="F220" s="308">
        <v>140</v>
      </c>
      <c r="G220" s="39"/>
      <c r="H220" s="45"/>
    </row>
    <row r="221" spans="1:8" s="2" customFormat="1" ht="16.8" customHeight="1">
      <c r="A221" s="39"/>
      <c r="B221" s="45"/>
      <c r="C221" s="309" t="s">
        <v>890</v>
      </c>
      <c r="D221" s="39"/>
      <c r="E221" s="39"/>
      <c r="F221" s="39"/>
      <c r="G221" s="39"/>
      <c r="H221" s="45"/>
    </row>
    <row r="222" spans="1:8" s="2" customFormat="1" ht="16.8" customHeight="1">
      <c r="A222" s="39"/>
      <c r="B222" s="45"/>
      <c r="C222" s="307" t="s">
        <v>286</v>
      </c>
      <c r="D222" s="307" t="s">
        <v>287</v>
      </c>
      <c r="E222" s="18" t="s">
        <v>288</v>
      </c>
      <c r="F222" s="308">
        <v>140</v>
      </c>
      <c r="G222" s="39"/>
      <c r="H222" s="45"/>
    </row>
    <row r="223" spans="1:8" s="2" customFormat="1" ht="12">
      <c r="A223" s="39"/>
      <c r="B223" s="45"/>
      <c r="C223" s="307" t="s">
        <v>451</v>
      </c>
      <c r="D223" s="307" t="s">
        <v>452</v>
      </c>
      <c r="E223" s="18" t="s">
        <v>178</v>
      </c>
      <c r="F223" s="308">
        <v>21.35</v>
      </c>
      <c r="G223" s="39"/>
      <c r="H223" s="45"/>
    </row>
    <row r="224" spans="1:8" s="2" customFormat="1" ht="16.8" customHeight="1">
      <c r="A224" s="39"/>
      <c r="B224" s="45"/>
      <c r="C224" s="307" t="s">
        <v>206</v>
      </c>
      <c r="D224" s="307" t="s">
        <v>207</v>
      </c>
      <c r="E224" s="18" t="s">
        <v>208</v>
      </c>
      <c r="F224" s="308">
        <v>59.5</v>
      </c>
      <c r="G224" s="39"/>
      <c r="H224" s="45"/>
    </row>
    <row r="225" spans="1:8" s="2" customFormat="1" ht="16.8" customHeight="1">
      <c r="A225" s="39"/>
      <c r="B225" s="45"/>
      <c r="C225" s="307" t="s">
        <v>217</v>
      </c>
      <c r="D225" s="307" t="s">
        <v>218</v>
      </c>
      <c r="E225" s="18" t="s">
        <v>178</v>
      </c>
      <c r="F225" s="308">
        <v>3.15</v>
      </c>
      <c r="G225" s="39"/>
      <c r="H225" s="45"/>
    </row>
    <row r="226" spans="1:8" s="2" customFormat="1" ht="16.8" customHeight="1">
      <c r="A226" s="39"/>
      <c r="B226" s="45"/>
      <c r="C226" s="303" t="s">
        <v>133</v>
      </c>
      <c r="D226" s="304" t="s">
        <v>134</v>
      </c>
      <c r="E226" s="305" t="s">
        <v>1</v>
      </c>
      <c r="F226" s="306">
        <v>21.35</v>
      </c>
      <c r="G226" s="39"/>
      <c r="H226" s="45"/>
    </row>
    <row r="227" spans="1:8" s="2" customFormat="1" ht="16.8" customHeight="1">
      <c r="A227" s="39"/>
      <c r="B227" s="45"/>
      <c r="C227" s="307" t="s">
        <v>1</v>
      </c>
      <c r="D227" s="307" t="s">
        <v>582</v>
      </c>
      <c r="E227" s="18" t="s">
        <v>1</v>
      </c>
      <c r="F227" s="308">
        <v>21.35</v>
      </c>
      <c r="G227" s="39"/>
      <c r="H227" s="45"/>
    </row>
    <row r="228" spans="1:8" s="2" customFormat="1" ht="16.8" customHeight="1">
      <c r="A228" s="39"/>
      <c r="B228" s="45"/>
      <c r="C228" s="307" t="s">
        <v>133</v>
      </c>
      <c r="D228" s="307" t="s">
        <v>185</v>
      </c>
      <c r="E228" s="18" t="s">
        <v>1</v>
      </c>
      <c r="F228" s="308">
        <v>21.35</v>
      </c>
      <c r="G228" s="39"/>
      <c r="H228" s="45"/>
    </row>
    <row r="229" spans="1:8" s="2" customFormat="1" ht="16.8" customHeight="1">
      <c r="A229" s="39"/>
      <c r="B229" s="45"/>
      <c r="C229" s="309" t="s">
        <v>890</v>
      </c>
      <c r="D229" s="39"/>
      <c r="E229" s="39"/>
      <c r="F229" s="39"/>
      <c r="G229" s="39"/>
      <c r="H229" s="45"/>
    </row>
    <row r="230" spans="1:8" s="2" customFormat="1" ht="12">
      <c r="A230" s="39"/>
      <c r="B230" s="45"/>
      <c r="C230" s="307" t="s">
        <v>451</v>
      </c>
      <c r="D230" s="307" t="s">
        <v>452</v>
      </c>
      <c r="E230" s="18" t="s">
        <v>178</v>
      </c>
      <c r="F230" s="308">
        <v>21.35</v>
      </c>
      <c r="G230" s="39"/>
      <c r="H230" s="45"/>
    </row>
    <row r="231" spans="1:8" s="2" customFormat="1" ht="12">
      <c r="A231" s="39"/>
      <c r="B231" s="45"/>
      <c r="C231" s="307" t="s">
        <v>195</v>
      </c>
      <c r="D231" s="307" t="s">
        <v>196</v>
      </c>
      <c r="E231" s="18" t="s">
        <v>178</v>
      </c>
      <c r="F231" s="308">
        <v>18.2</v>
      </c>
      <c r="G231" s="39"/>
      <c r="H231" s="45"/>
    </row>
    <row r="232" spans="1:8" s="2" customFormat="1" ht="16.8" customHeight="1">
      <c r="A232" s="39"/>
      <c r="B232" s="45"/>
      <c r="C232" s="303" t="s">
        <v>136</v>
      </c>
      <c r="D232" s="304" t="s">
        <v>137</v>
      </c>
      <c r="E232" s="305" t="s">
        <v>1</v>
      </c>
      <c r="F232" s="306">
        <v>18.2</v>
      </c>
      <c r="G232" s="39"/>
      <c r="H232" s="45"/>
    </row>
    <row r="233" spans="1:8" s="2" customFormat="1" ht="16.8" customHeight="1">
      <c r="A233" s="39"/>
      <c r="B233" s="45"/>
      <c r="C233" s="307" t="s">
        <v>1</v>
      </c>
      <c r="D233" s="307" t="s">
        <v>342</v>
      </c>
      <c r="E233" s="18" t="s">
        <v>1</v>
      </c>
      <c r="F233" s="308">
        <v>18.2</v>
      </c>
      <c r="G233" s="39"/>
      <c r="H233" s="45"/>
    </row>
    <row r="234" spans="1:8" s="2" customFormat="1" ht="16.8" customHeight="1">
      <c r="A234" s="39"/>
      <c r="B234" s="45"/>
      <c r="C234" s="307" t="s">
        <v>136</v>
      </c>
      <c r="D234" s="307" t="s">
        <v>185</v>
      </c>
      <c r="E234" s="18" t="s">
        <v>1</v>
      </c>
      <c r="F234" s="308">
        <v>18.2</v>
      </c>
      <c r="G234" s="39"/>
      <c r="H234" s="45"/>
    </row>
    <row r="235" spans="1:8" s="2" customFormat="1" ht="16.8" customHeight="1">
      <c r="A235" s="39"/>
      <c r="B235" s="45"/>
      <c r="C235" s="309" t="s">
        <v>890</v>
      </c>
      <c r="D235" s="39"/>
      <c r="E235" s="39"/>
      <c r="F235" s="39"/>
      <c r="G235" s="39"/>
      <c r="H235" s="45"/>
    </row>
    <row r="236" spans="1:8" s="2" customFormat="1" ht="12">
      <c r="A236" s="39"/>
      <c r="B236" s="45"/>
      <c r="C236" s="307" t="s">
        <v>195</v>
      </c>
      <c r="D236" s="307" t="s">
        <v>196</v>
      </c>
      <c r="E236" s="18" t="s">
        <v>178</v>
      </c>
      <c r="F236" s="308">
        <v>18.2</v>
      </c>
      <c r="G236" s="39"/>
      <c r="H236" s="45"/>
    </row>
    <row r="237" spans="1:8" s="2" customFormat="1" ht="16.8" customHeight="1">
      <c r="A237" s="39"/>
      <c r="B237" s="45"/>
      <c r="C237" s="307" t="s">
        <v>201</v>
      </c>
      <c r="D237" s="307" t="s">
        <v>202</v>
      </c>
      <c r="E237" s="18" t="s">
        <v>178</v>
      </c>
      <c r="F237" s="308">
        <v>24.5</v>
      </c>
      <c r="G237" s="39"/>
      <c r="H237" s="45"/>
    </row>
    <row r="238" spans="1:8" s="2" customFormat="1" ht="16.8" customHeight="1">
      <c r="A238" s="39"/>
      <c r="B238" s="45"/>
      <c r="C238" s="307" t="s">
        <v>212</v>
      </c>
      <c r="D238" s="307" t="s">
        <v>213</v>
      </c>
      <c r="E238" s="18" t="s">
        <v>178</v>
      </c>
      <c r="F238" s="308">
        <v>21.35</v>
      </c>
      <c r="G238" s="39"/>
      <c r="H238" s="45"/>
    </row>
    <row r="239" spans="1:8" s="2" customFormat="1" ht="16.8" customHeight="1">
      <c r="A239" s="39"/>
      <c r="B239" s="45"/>
      <c r="C239" s="303" t="s">
        <v>139</v>
      </c>
      <c r="D239" s="304" t="s">
        <v>140</v>
      </c>
      <c r="E239" s="305" t="s">
        <v>1</v>
      </c>
      <c r="F239" s="306">
        <v>3.15</v>
      </c>
      <c r="G239" s="39"/>
      <c r="H239" s="45"/>
    </row>
    <row r="240" spans="1:8" s="2" customFormat="1" ht="16.8" customHeight="1">
      <c r="A240" s="39"/>
      <c r="B240" s="45"/>
      <c r="C240" s="307" t="s">
        <v>1</v>
      </c>
      <c r="D240" s="307" t="s">
        <v>588</v>
      </c>
      <c r="E240" s="18" t="s">
        <v>1</v>
      </c>
      <c r="F240" s="308">
        <v>3.15</v>
      </c>
      <c r="G240" s="39"/>
      <c r="H240" s="45"/>
    </row>
    <row r="241" spans="1:8" s="2" customFormat="1" ht="16.8" customHeight="1">
      <c r="A241" s="39"/>
      <c r="B241" s="45"/>
      <c r="C241" s="307" t="s">
        <v>139</v>
      </c>
      <c r="D241" s="307" t="s">
        <v>185</v>
      </c>
      <c r="E241" s="18" t="s">
        <v>1</v>
      </c>
      <c r="F241" s="308">
        <v>3.15</v>
      </c>
      <c r="G241" s="39"/>
      <c r="H241" s="45"/>
    </row>
    <row r="242" spans="1:8" s="2" customFormat="1" ht="16.8" customHeight="1">
      <c r="A242" s="39"/>
      <c r="B242" s="45"/>
      <c r="C242" s="309" t="s">
        <v>890</v>
      </c>
      <c r="D242" s="39"/>
      <c r="E242" s="39"/>
      <c r="F242" s="39"/>
      <c r="G242" s="39"/>
      <c r="H242" s="45"/>
    </row>
    <row r="243" spans="1:8" s="2" customFormat="1" ht="16.8" customHeight="1">
      <c r="A243" s="39"/>
      <c r="B243" s="45"/>
      <c r="C243" s="307" t="s">
        <v>217</v>
      </c>
      <c r="D243" s="307" t="s">
        <v>218</v>
      </c>
      <c r="E243" s="18" t="s">
        <v>178</v>
      </c>
      <c r="F243" s="308">
        <v>3.15</v>
      </c>
      <c r="G243" s="39"/>
      <c r="H243" s="45"/>
    </row>
    <row r="244" spans="1:8" s="2" customFormat="1" ht="16.8" customHeight="1">
      <c r="A244" s="39"/>
      <c r="B244" s="45"/>
      <c r="C244" s="307" t="s">
        <v>191</v>
      </c>
      <c r="D244" s="307" t="s">
        <v>192</v>
      </c>
      <c r="E244" s="18" t="s">
        <v>178</v>
      </c>
      <c r="F244" s="308">
        <v>6.3</v>
      </c>
      <c r="G244" s="39"/>
      <c r="H244" s="45"/>
    </row>
    <row r="245" spans="1:8" s="2" customFormat="1" ht="12">
      <c r="A245" s="39"/>
      <c r="B245" s="45"/>
      <c r="C245" s="307" t="s">
        <v>195</v>
      </c>
      <c r="D245" s="307" t="s">
        <v>196</v>
      </c>
      <c r="E245" s="18" t="s">
        <v>178</v>
      </c>
      <c r="F245" s="308">
        <v>18.2</v>
      </c>
      <c r="G245" s="39"/>
      <c r="H245" s="45"/>
    </row>
    <row r="246" spans="1:8" s="2" customFormat="1" ht="16.8" customHeight="1">
      <c r="A246" s="39"/>
      <c r="B246" s="45"/>
      <c r="C246" s="307" t="s">
        <v>201</v>
      </c>
      <c r="D246" s="307" t="s">
        <v>202</v>
      </c>
      <c r="E246" s="18" t="s">
        <v>178</v>
      </c>
      <c r="F246" s="308">
        <v>24.5</v>
      </c>
      <c r="G246" s="39"/>
      <c r="H246" s="45"/>
    </row>
    <row r="247" spans="1:8" s="2" customFormat="1" ht="16.8" customHeight="1">
      <c r="A247" s="39"/>
      <c r="B247" s="45"/>
      <c r="C247" s="307" t="s">
        <v>212</v>
      </c>
      <c r="D247" s="307" t="s">
        <v>213</v>
      </c>
      <c r="E247" s="18" t="s">
        <v>178</v>
      </c>
      <c r="F247" s="308">
        <v>21.35</v>
      </c>
      <c r="G247" s="39"/>
      <c r="H247" s="45"/>
    </row>
    <row r="248" spans="1:8" s="2" customFormat="1" ht="26.4" customHeight="1">
      <c r="A248" s="39"/>
      <c r="B248" s="45"/>
      <c r="C248" s="302" t="s">
        <v>897</v>
      </c>
      <c r="D248" s="302" t="s">
        <v>109</v>
      </c>
      <c r="E248" s="39"/>
      <c r="F248" s="39"/>
      <c r="G248" s="39"/>
      <c r="H248" s="45"/>
    </row>
    <row r="249" spans="1:8" s="2" customFormat="1" ht="16.8" customHeight="1">
      <c r="A249" s="39"/>
      <c r="B249" s="45"/>
      <c r="C249" s="303" t="s">
        <v>130</v>
      </c>
      <c r="D249" s="304" t="s">
        <v>131</v>
      </c>
      <c r="E249" s="305" t="s">
        <v>1</v>
      </c>
      <c r="F249" s="306">
        <v>37.5</v>
      </c>
      <c r="G249" s="39"/>
      <c r="H249" s="45"/>
    </row>
    <row r="250" spans="1:8" s="2" customFormat="1" ht="16.8" customHeight="1">
      <c r="A250" s="39"/>
      <c r="B250" s="45"/>
      <c r="C250" s="307" t="s">
        <v>1</v>
      </c>
      <c r="D250" s="307" t="s">
        <v>704</v>
      </c>
      <c r="E250" s="18" t="s">
        <v>1</v>
      </c>
      <c r="F250" s="308">
        <v>37.5</v>
      </c>
      <c r="G250" s="39"/>
      <c r="H250" s="45"/>
    </row>
    <row r="251" spans="1:8" s="2" customFormat="1" ht="16.8" customHeight="1">
      <c r="A251" s="39"/>
      <c r="B251" s="45"/>
      <c r="C251" s="307" t="s">
        <v>130</v>
      </c>
      <c r="D251" s="307" t="s">
        <v>185</v>
      </c>
      <c r="E251" s="18" t="s">
        <v>1</v>
      </c>
      <c r="F251" s="308">
        <v>37.5</v>
      </c>
      <c r="G251" s="39"/>
      <c r="H251" s="45"/>
    </row>
    <row r="252" spans="1:8" s="2" customFormat="1" ht="16.8" customHeight="1">
      <c r="A252" s="39"/>
      <c r="B252" s="45"/>
      <c r="C252" s="309" t="s">
        <v>890</v>
      </c>
      <c r="D252" s="39"/>
      <c r="E252" s="39"/>
      <c r="F252" s="39"/>
      <c r="G252" s="39"/>
      <c r="H252" s="45"/>
    </row>
    <row r="253" spans="1:8" s="2" customFormat="1" ht="12">
      <c r="A253" s="39"/>
      <c r="B253" s="45"/>
      <c r="C253" s="307" t="s">
        <v>186</v>
      </c>
      <c r="D253" s="307" t="s">
        <v>187</v>
      </c>
      <c r="E253" s="18" t="s">
        <v>178</v>
      </c>
      <c r="F253" s="308">
        <v>37.5</v>
      </c>
      <c r="G253" s="39"/>
      <c r="H253" s="45"/>
    </row>
    <row r="254" spans="1:8" s="2" customFormat="1" ht="12">
      <c r="A254" s="39"/>
      <c r="B254" s="45"/>
      <c r="C254" s="307" t="s">
        <v>195</v>
      </c>
      <c r="D254" s="307" t="s">
        <v>196</v>
      </c>
      <c r="E254" s="18" t="s">
        <v>178</v>
      </c>
      <c r="F254" s="308">
        <v>15</v>
      </c>
      <c r="G254" s="39"/>
      <c r="H254" s="45"/>
    </row>
    <row r="255" spans="1:8" s="2" customFormat="1" ht="16.8" customHeight="1">
      <c r="A255" s="39"/>
      <c r="B255" s="45"/>
      <c r="C255" s="303" t="s">
        <v>136</v>
      </c>
      <c r="D255" s="304" t="s">
        <v>700</v>
      </c>
      <c r="E255" s="305" t="s">
        <v>1</v>
      </c>
      <c r="F255" s="306">
        <v>15</v>
      </c>
      <c r="G255" s="39"/>
      <c r="H255" s="45"/>
    </row>
    <row r="256" spans="1:8" s="2" customFormat="1" ht="16.8" customHeight="1">
      <c r="A256" s="39"/>
      <c r="B256" s="45"/>
      <c r="C256" s="307" t="s">
        <v>1</v>
      </c>
      <c r="D256" s="307" t="s">
        <v>708</v>
      </c>
      <c r="E256" s="18" t="s">
        <v>1</v>
      </c>
      <c r="F256" s="308">
        <v>15</v>
      </c>
      <c r="G256" s="39"/>
      <c r="H256" s="45"/>
    </row>
    <row r="257" spans="1:8" s="2" customFormat="1" ht="16.8" customHeight="1">
      <c r="A257" s="39"/>
      <c r="B257" s="45"/>
      <c r="C257" s="307" t="s">
        <v>136</v>
      </c>
      <c r="D257" s="307" t="s">
        <v>185</v>
      </c>
      <c r="E257" s="18" t="s">
        <v>1</v>
      </c>
      <c r="F257" s="308">
        <v>15</v>
      </c>
      <c r="G257" s="39"/>
      <c r="H257" s="45"/>
    </row>
    <row r="258" spans="1:8" s="2" customFormat="1" ht="16.8" customHeight="1">
      <c r="A258" s="39"/>
      <c r="B258" s="45"/>
      <c r="C258" s="309" t="s">
        <v>890</v>
      </c>
      <c r="D258" s="39"/>
      <c r="E258" s="39"/>
      <c r="F258" s="39"/>
      <c r="G258" s="39"/>
      <c r="H258" s="45"/>
    </row>
    <row r="259" spans="1:8" s="2" customFormat="1" ht="12">
      <c r="A259" s="39"/>
      <c r="B259" s="45"/>
      <c r="C259" s="307" t="s">
        <v>195</v>
      </c>
      <c r="D259" s="307" t="s">
        <v>196</v>
      </c>
      <c r="E259" s="18" t="s">
        <v>178</v>
      </c>
      <c r="F259" s="308">
        <v>15</v>
      </c>
      <c r="G259" s="39"/>
      <c r="H259" s="45"/>
    </row>
    <row r="260" spans="1:8" s="2" customFormat="1" ht="16.8" customHeight="1">
      <c r="A260" s="39"/>
      <c r="B260" s="45"/>
      <c r="C260" s="307" t="s">
        <v>201</v>
      </c>
      <c r="D260" s="307" t="s">
        <v>202</v>
      </c>
      <c r="E260" s="18" t="s">
        <v>178</v>
      </c>
      <c r="F260" s="308">
        <v>15</v>
      </c>
      <c r="G260" s="39"/>
      <c r="H260" s="45"/>
    </row>
    <row r="261" spans="1:8" s="2" customFormat="1" ht="16.8" customHeight="1">
      <c r="A261" s="39"/>
      <c r="B261" s="45"/>
      <c r="C261" s="307" t="s">
        <v>212</v>
      </c>
      <c r="D261" s="307" t="s">
        <v>213</v>
      </c>
      <c r="E261" s="18" t="s">
        <v>178</v>
      </c>
      <c r="F261" s="308">
        <v>15</v>
      </c>
      <c r="G261" s="39"/>
      <c r="H261" s="45"/>
    </row>
    <row r="262" spans="1:8" s="2" customFormat="1" ht="16.8" customHeight="1">
      <c r="A262" s="39"/>
      <c r="B262" s="45"/>
      <c r="C262" s="303" t="s">
        <v>139</v>
      </c>
      <c r="D262" s="304" t="s">
        <v>140</v>
      </c>
      <c r="E262" s="305" t="s">
        <v>1</v>
      </c>
      <c r="F262" s="306">
        <v>22.5</v>
      </c>
      <c r="G262" s="39"/>
      <c r="H262" s="45"/>
    </row>
    <row r="263" spans="1:8" s="2" customFormat="1" ht="16.8" customHeight="1">
      <c r="A263" s="39"/>
      <c r="B263" s="45"/>
      <c r="C263" s="307" t="s">
        <v>1</v>
      </c>
      <c r="D263" s="307" t="s">
        <v>713</v>
      </c>
      <c r="E263" s="18" t="s">
        <v>1</v>
      </c>
      <c r="F263" s="308">
        <v>22.5</v>
      </c>
      <c r="G263" s="39"/>
      <c r="H263" s="45"/>
    </row>
    <row r="264" spans="1:8" s="2" customFormat="1" ht="16.8" customHeight="1">
      <c r="A264" s="39"/>
      <c r="B264" s="45"/>
      <c r="C264" s="307" t="s">
        <v>139</v>
      </c>
      <c r="D264" s="307" t="s">
        <v>185</v>
      </c>
      <c r="E264" s="18" t="s">
        <v>1</v>
      </c>
      <c r="F264" s="308">
        <v>22.5</v>
      </c>
      <c r="G264" s="39"/>
      <c r="H264" s="45"/>
    </row>
    <row r="265" spans="1:8" s="2" customFormat="1" ht="16.8" customHeight="1">
      <c r="A265" s="39"/>
      <c r="B265" s="45"/>
      <c r="C265" s="309" t="s">
        <v>890</v>
      </c>
      <c r="D265" s="39"/>
      <c r="E265" s="39"/>
      <c r="F265" s="39"/>
      <c r="G265" s="39"/>
      <c r="H265" s="45"/>
    </row>
    <row r="266" spans="1:8" s="2" customFormat="1" ht="16.8" customHeight="1">
      <c r="A266" s="39"/>
      <c r="B266" s="45"/>
      <c r="C266" s="307" t="s">
        <v>217</v>
      </c>
      <c r="D266" s="307" t="s">
        <v>218</v>
      </c>
      <c r="E266" s="18" t="s">
        <v>178</v>
      </c>
      <c r="F266" s="308">
        <v>22.5</v>
      </c>
      <c r="G266" s="39"/>
      <c r="H266" s="45"/>
    </row>
    <row r="267" spans="1:8" s="2" customFormat="1" ht="16.8" customHeight="1">
      <c r="A267" s="39"/>
      <c r="B267" s="45"/>
      <c r="C267" s="307" t="s">
        <v>191</v>
      </c>
      <c r="D267" s="307" t="s">
        <v>192</v>
      </c>
      <c r="E267" s="18" t="s">
        <v>178</v>
      </c>
      <c r="F267" s="308">
        <v>22.5</v>
      </c>
      <c r="G267" s="39"/>
      <c r="H267" s="45"/>
    </row>
    <row r="268" spans="1:8" s="2" customFormat="1" ht="12">
      <c r="A268" s="39"/>
      <c r="B268" s="45"/>
      <c r="C268" s="307" t="s">
        <v>195</v>
      </c>
      <c r="D268" s="307" t="s">
        <v>196</v>
      </c>
      <c r="E268" s="18" t="s">
        <v>178</v>
      </c>
      <c r="F268" s="308">
        <v>15</v>
      </c>
      <c r="G268" s="39"/>
      <c r="H268" s="45"/>
    </row>
    <row r="269" spans="1:8" s="2" customFormat="1" ht="26.4" customHeight="1">
      <c r="A269" s="39"/>
      <c r="B269" s="45"/>
      <c r="C269" s="302" t="s">
        <v>898</v>
      </c>
      <c r="D269" s="302" t="s">
        <v>115</v>
      </c>
      <c r="E269" s="39"/>
      <c r="F269" s="39"/>
      <c r="G269" s="39"/>
      <c r="H269" s="45"/>
    </row>
    <row r="270" spans="1:8" s="2" customFormat="1" ht="16.8" customHeight="1">
      <c r="A270" s="39"/>
      <c r="B270" s="45"/>
      <c r="C270" s="303" t="s">
        <v>133</v>
      </c>
      <c r="D270" s="304" t="s">
        <v>134</v>
      </c>
      <c r="E270" s="305" t="s">
        <v>1</v>
      </c>
      <c r="F270" s="306">
        <v>166.25</v>
      </c>
      <c r="G270" s="39"/>
      <c r="H270" s="45"/>
    </row>
    <row r="271" spans="1:8" s="2" customFormat="1" ht="16.8" customHeight="1">
      <c r="A271" s="39"/>
      <c r="B271" s="45"/>
      <c r="C271" s="307" t="s">
        <v>1</v>
      </c>
      <c r="D271" s="307" t="s">
        <v>378</v>
      </c>
      <c r="E271" s="18" t="s">
        <v>1</v>
      </c>
      <c r="F271" s="308">
        <v>166.25</v>
      </c>
      <c r="G271" s="39"/>
      <c r="H271" s="45"/>
    </row>
    <row r="272" spans="1:8" s="2" customFormat="1" ht="16.8" customHeight="1">
      <c r="A272" s="39"/>
      <c r="B272" s="45"/>
      <c r="C272" s="307" t="s">
        <v>133</v>
      </c>
      <c r="D272" s="307" t="s">
        <v>185</v>
      </c>
      <c r="E272" s="18" t="s">
        <v>1</v>
      </c>
      <c r="F272" s="308">
        <v>166.25</v>
      </c>
      <c r="G272" s="39"/>
      <c r="H272" s="45"/>
    </row>
    <row r="273" spans="1:8" s="2" customFormat="1" ht="16.8" customHeight="1">
      <c r="A273" s="39"/>
      <c r="B273" s="45"/>
      <c r="C273" s="303" t="s">
        <v>372</v>
      </c>
      <c r="D273" s="304" t="s">
        <v>373</v>
      </c>
      <c r="E273" s="305" t="s">
        <v>1</v>
      </c>
      <c r="F273" s="306">
        <v>665</v>
      </c>
      <c r="G273" s="39"/>
      <c r="H273" s="45"/>
    </row>
    <row r="274" spans="1:8" s="2" customFormat="1" ht="16.8" customHeight="1">
      <c r="A274" s="39"/>
      <c r="B274" s="45"/>
      <c r="C274" s="307" t="s">
        <v>1</v>
      </c>
      <c r="D274" s="307" t="s">
        <v>763</v>
      </c>
      <c r="E274" s="18" t="s">
        <v>1</v>
      </c>
      <c r="F274" s="308">
        <v>665</v>
      </c>
      <c r="G274" s="39"/>
      <c r="H274" s="45"/>
    </row>
    <row r="275" spans="1:8" s="2" customFormat="1" ht="16.8" customHeight="1">
      <c r="A275" s="39"/>
      <c r="B275" s="45"/>
      <c r="C275" s="307" t="s">
        <v>372</v>
      </c>
      <c r="D275" s="307" t="s">
        <v>185</v>
      </c>
      <c r="E275" s="18" t="s">
        <v>1</v>
      </c>
      <c r="F275" s="308">
        <v>665</v>
      </c>
      <c r="G275" s="39"/>
      <c r="H275" s="45"/>
    </row>
    <row r="276" spans="1:8" s="2" customFormat="1" ht="16.8" customHeight="1">
      <c r="A276" s="39"/>
      <c r="B276" s="45"/>
      <c r="C276" s="309" t="s">
        <v>890</v>
      </c>
      <c r="D276" s="39"/>
      <c r="E276" s="39"/>
      <c r="F276" s="39"/>
      <c r="G276" s="39"/>
      <c r="H276" s="45"/>
    </row>
    <row r="277" spans="1:8" s="2" customFormat="1" ht="16.8" customHeight="1">
      <c r="A277" s="39"/>
      <c r="B277" s="45"/>
      <c r="C277" s="307" t="s">
        <v>390</v>
      </c>
      <c r="D277" s="307" t="s">
        <v>391</v>
      </c>
      <c r="E277" s="18" t="s">
        <v>208</v>
      </c>
      <c r="F277" s="308">
        <v>665</v>
      </c>
      <c r="G277" s="39"/>
      <c r="H277" s="45"/>
    </row>
    <row r="278" spans="1:8" s="2" customFormat="1" ht="12">
      <c r="A278" s="39"/>
      <c r="B278" s="45"/>
      <c r="C278" s="307" t="s">
        <v>176</v>
      </c>
      <c r="D278" s="307" t="s">
        <v>177</v>
      </c>
      <c r="E278" s="18" t="s">
        <v>178</v>
      </c>
      <c r="F278" s="308">
        <v>166.25</v>
      </c>
      <c r="G278" s="39"/>
      <c r="H278" s="45"/>
    </row>
    <row r="279" spans="1:8" s="2" customFormat="1" ht="16.8" customHeight="1">
      <c r="A279" s="39"/>
      <c r="B279" s="45"/>
      <c r="C279" s="307" t="s">
        <v>381</v>
      </c>
      <c r="D279" s="307" t="s">
        <v>382</v>
      </c>
      <c r="E279" s="18" t="s">
        <v>208</v>
      </c>
      <c r="F279" s="308">
        <v>665</v>
      </c>
      <c r="G279" s="39"/>
      <c r="H279" s="45"/>
    </row>
    <row r="280" spans="1:8" s="2" customFormat="1" ht="16.8" customHeight="1">
      <c r="A280" s="39"/>
      <c r="B280" s="45"/>
      <c r="C280" s="307" t="s">
        <v>384</v>
      </c>
      <c r="D280" s="307" t="s">
        <v>385</v>
      </c>
      <c r="E280" s="18" t="s">
        <v>208</v>
      </c>
      <c r="F280" s="308">
        <v>665</v>
      </c>
      <c r="G280" s="39"/>
      <c r="H280" s="45"/>
    </row>
    <row r="281" spans="1:8" s="2" customFormat="1" ht="16.8" customHeight="1">
      <c r="A281" s="39"/>
      <c r="B281" s="45"/>
      <c r="C281" s="307" t="s">
        <v>387</v>
      </c>
      <c r="D281" s="307" t="s">
        <v>388</v>
      </c>
      <c r="E281" s="18" t="s">
        <v>208</v>
      </c>
      <c r="F281" s="308">
        <v>665</v>
      </c>
      <c r="G281" s="39"/>
      <c r="H281" s="45"/>
    </row>
    <row r="282" spans="1:8" s="2" customFormat="1" ht="16.8" customHeight="1">
      <c r="A282" s="39"/>
      <c r="B282" s="45"/>
      <c r="C282" s="303" t="s">
        <v>136</v>
      </c>
      <c r="D282" s="304" t="s">
        <v>137</v>
      </c>
      <c r="E282" s="305" t="s">
        <v>1</v>
      </c>
      <c r="F282" s="306">
        <v>166.25</v>
      </c>
      <c r="G282" s="39"/>
      <c r="H282" s="45"/>
    </row>
    <row r="283" spans="1:8" s="2" customFormat="1" ht="16.8" customHeight="1">
      <c r="A283" s="39"/>
      <c r="B283" s="45"/>
      <c r="C283" s="307" t="s">
        <v>1</v>
      </c>
      <c r="D283" s="307" t="s">
        <v>756</v>
      </c>
      <c r="E283" s="18" t="s">
        <v>1</v>
      </c>
      <c r="F283" s="308">
        <v>166.25</v>
      </c>
      <c r="G283" s="39"/>
      <c r="H283" s="45"/>
    </row>
    <row r="284" spans="1:8" s="2" customFormat="1" ht="16.8" customHeight="1">
      <c r="A284" s="39"/>
      <c r="B284" s="45"/>
      <c r="C284" s="307" t="s">
        <v>136</v>
      </c>
      <c r="D284" s="307" t="s">
        <v>185</v>
      </c>
      <c r="E284" s="18" t="s">
        <v>1</v>
      </c>
      <c r="F284" s="308">
        <v>166.25</v>
      </c>
      <c r="G284" s="39"/>
      <c r="H284" s="45"/>
    </row>
    <row r="285" spans="1:8" s="2" customFormat="1" ht="16.8" customHeight="1">
      <c r="A285" s="39"/>
      <c r="B285" s="45"/>
      <c r="C285" s="309" t="s">
        <v>890</v>
      </c>
      <c r="D285" s="39"/>
      <c r="E285" s="39"/>
      <c r="F285" s="39"/>
      <c r="G285" s="39"/>
      <c r="H285" s="45"/>
    </row>
    <row r="286" spans="1:8" s="2" customFormat="1" ht="12">
      <c r="A286" s="39"/>
      <c r="B286" s="45"/>
      <c r="C286" s="307" t="s">
        <v>195</v>
      </c>
      <c r="D286" s="307" t="s">
        <v>196</v>
      </c>
      <c r="E286" s="18" t="s">
        <v>178</v>
      </c>
      <c r="F286" s="308">
        <v>166.25</v>
      </c>
      <c r="G286" s="39"/>
      <c r="H286" s="45"/>
    </row>
    <row r="287" spans="1:8" s="2" customFormat="1" ht="16.8" customHeight="1">
      <c r="A287" s="39"/>
      <c r="B287" s="45"/>
      <c r="C287" s="307" t="s">
        <v>201</v>
      </c>
      <c r="D287" s="307" t="s">
        <v>202</v>
      </c>
      <c r="E287" s="18" t="s">
        <v>178</v>
      </c>
      <c r="F287" s="308">
        <v>166.25</v>
      </c>
      <c r="G287" s="39"/>
      <c r="H287" s="45"/>
    </row>
    <row r="288" spans="1:8" s="2" customFormat="1" ht="16.8" customHeight="1">
      <c r="A288" s="39"/>
      <c r="B288" s="45"/>
      <c r="C288" s="307" t="s">
        <v>212</v>
      </c>
      <c r="D288" s="307" t="s">
        <v>213</v>
      </c>
      <c r="E288" s="18" t="s">
        <v>178</v>
      </c>
      <c r="F288" s="308">
        <v>166.25</v>
      </c>
      <c r="G288" s="39"/>
      <c r="H288" s="45"/>
    </row>
    <row r="289" spans="1:8" s="2" customFormat="1" ht="26.4" customHeight="1">
      <c r="A289" s="39"/>
      <c r="B289" s="45"/>
      <c r="C289" s="302" t="s">
        <v>899</v>
      </c>
      <c r="D289" s="302" t="s">
        <v>118</v>
      </c>
      <c r="E289" s="39"/>
      <c r="F289" s="39"/>
      <c r="G289" s="39"/>
      <c r="H289" s="45"/>
    </row>
    <row r="290" spans="1:8" s="2" customFormat="1" ht="16.8" customHeight="1">
      <c r="A290" s="39"/>
      <c r="B290" s="45"/>
      <c r="C290" s="303" t="s">
        <v>780</v>
      </c>
      <c r="D290" s="304" t="s">
        <v>781</v>
      </c>
      <c r="E290" s="305" t="s">
        <v>1</v>
      </c>
      <c r="F290" s="306">
        <v>32</v>
      </c>
      <c r="G290" s="39"/>
      <c r="H290" s="45"/>
    </row>
    <row r="291" spans="1:8" s="2" customFormat="1" ht="16.8" customHeight="1">
      <c r="A291" s="39"/>
      <c r="B291" s="45"/>
      <c r="C291" s="307" t="s">
        <v>1</v>
      </c>
      <c r="D291" s="307" t="s">
        <v>826</v>
      </c>
      <c r="E291" s="18" t="s">
        <v>1</v>
      </c>
      <c r="F291" s="308">
        <v>32</v>
      </c>
      <c r="G291" s="39"/>
      <c r="H291" s="45"/>
    </row>
    <row r="292" spans="1:8" s="2" customFormat="1" ht="16.8" customHeight="1">
      <c r="A292" s="39"/>
      <c r="B292" s="45"/>
      <c r="C292" s="307" t="s">
        <v>780</v>
      </c>
      <c r="D292" s="307" t="s">
        <v>485</v>
      </c>
      <c r="E292" s="18" t="s">
        <v>1</v>
      </c>
      <c r="F292" s="308">
        <v>32</v>
      </c>
      <c r="G292" s="39"/>
      <c r="H292" s="45"/>
    </row>
    <row r="293" spans="1:8" s="2" customFormat="1" ht="16.8" customHeight="1">
      <c r="A293" s="39"/>
      <c r="B293" s="45"/>
      <c r="C293" s="309" t="s">
        <v>890</v>
      </c>
      <c r="D293" s="39"/>
      <c r="E293" s="39"/>
      <c r="F293" s="39"/>
      <c r="G293" s="39"/>
      <c r="H293" s="45"/>
    </row>
    <row r="294" spans="1:8" s="2" customFormat="1" ht="16.8" customHeight="1">
      <c r="A294" s="39"/>
      <c r="B294" s="45"/>
      <c r="C294" s="307" t="s">
        <v>347</v>
      </c>
      <c r="D294" s="307" t="s">
        <v>348</v>
      </c>
      <c r="E294" s="18" t="s">
        <v>208</v>
      </c>
      <c r="F294" s="308">
        <v>32</v>
      </c>
      <c r="G294" s="39"/>
      <c r="H294" s="45"/>
    </row>
    <row r="295" spans="1:8" s="2" customFormat="1" ht="12">
      <c r="A295" s="39"/>
      <c r="B295" s="45"/>
      <c r="C295" s="307" t="s">
        <v>791</v>
      </c>
      <c r="D295" s="307" t="s">
        <v>792</v>
      </c>
      <c r="E295" s="18" t="s">
        <v>178</v>
      </c>
      <c r="F295" s="308">
        <v>272.1</v>
      </c>
      <c r="G295" s="39"/>
      <c r="H295" s="45"/>
    </row>
    <row r="296" spans="1:8" s="2" customFormat="1" ht="16.8" customHeight="1">
      <c r="A296" s="39"/>
      <c r="B296" s="45"/>
      <c r="C296" s="307" t="s">
        <v>206</v>
      </c>
      <c r="D296" s="307" t="s">
        <v>207</v>
      </c>
      <c r="E296" s="18" t="s">
        <v>208</v>
      </c>
      <c r="F296" s="308">
        <v>1307</v>
      </c>
      <c r="G296" s="39"/>
      <c r="H296" s="45"/>
    </row>
    <row r="297" spans="1:8" s="2" customFormat="1" ht="16.8" customHeight="1">
      <c r="A297" s="39"/>
      <c r="B297" s="45"/>
      <c r="C297" s="307" t="s">
        <v>302</v>
      </c>
      <c r="D297" s="307" t="s">
        <v>303</v>
      </c>
      <c r="E297" s="18" t="s">
        <v>208</v>
      </c>
      <c r="F297" s="308">
        <v>39.2</v>
      </c>
      <c r="G297" s="39"/>
      <c r="H297" s="45"/>
    </row>
    <row r="298" spans="1:8" s="2" customFormat="1" ht="16.8" customHeight="1">
      <c r="A298" s="39"/>
      <c r="B298" s="45"/>
      <c r="C298" s="303" t="s">
        <v>407</v>
      </c>
      <c r="D298" s="304" t="s">
        <v>900</v>
      </c>
      <c r="E298" s="305" t="s">
        <v>1</v>
      </c>
      <c r="F298" s="306">
        <v>230.08</v>
      </c>
      <c r="G298" s="39"/>
      <c r="H298" s="45"/>
    </row>
    <row r="299" spans="1:8" s="2" customFormat="1" ht="16.8" customHeight="1">
      <c r="A299" s="39"/>
      <c r="B299" s="45"/>
      <c r="C299" s="303" t="s">
        <v>133</v>
      </c>
      <c r="D299" s="304" t="s">
        <v>783</v>
      </c>
      <c r="E299" s="305" t="s">
        <v>1</v>
      </c>
      <c r="F299" s="306">
        <v>272.1</v>
      </c>
      <c r="G299" s="39"/>
      <c r="H299" s="45"/>
    </row>
    <row r="300" spans="1:8" s="2" customFormat="1" ht="16.8" customHeight="1">
      <c r="A300" s="39"/>
      <c r="B300" s="45"/>
      <c r="C300" s="307" t="s">
        <v>1</v>
      </c>
      <c r="D300" s="307" t="s">
        <v>794</v>
      </c>
      <c r="E300" s="18" t="s">
        <v>1</v>
      </c>
      <c r="F300" s="308">
        <v>382.5</v>
      </c>
      <c r="G300" s="39"/>
      <c r="H300" s="45"/>
    </row>
    <row r="301" spans="1:8" s="2" customFormat="1" ht="16.8" customHeight="1">
      <c r="A301" s="39"/>
      <c r="B301" s="45"/>
      <c r="C301" s="307" t="s">
        <v>1</v>
      </c>
      <c r="D301" s="307" t="s">
        <v>795</v>
      </c>
      <c r="E301" s="18" t="s">
        <v>1</v>
      </c>
      <c r="F301" s="308">
        <v>-120</v>
      </c>
      <c r="G301" s="39"/>
      <c r="H301" s="45"/>
    </row>
    <row r="302" spans="1:8" s="2" customFormat="1" ht="16.8" customHeight="1">
      <c r="A302" s="39"/>
      <c r="B302" s="45"/>
      <c r="C302" s="307" t="s">
        <v>1</v>
      </c>
      <c r="D302" s="307" t="s">
        <v>796</v>
      </c>
      <c r="E302" s="18" t="s">
        <v>1</v>
      </c>
      <c r="F302" s="308">
        <v>9.6</v>
      </c>
      <c r="G302" s="39"/>
      <c r="H302" s="45"/>
    </row>
    <row r="303" spans="1:8" s="2" customFormat="1" ht="16.8" customHeight="1">
      <c r="A303" s="39"/>
      <c r="B303" s="45"/>
      <c r="C303" s="307" t="s">
        <v>133</v>
      </c>
      <c r="D303" s="307" t="s">
        <v>185</v>
      </c>
      <c r="E303" s="18" t="s">
        <v>1</v>
      </c>
      <c r="F303" s="308">
        <v>272.1</v>
      </c>
      <c r="G303" s="39"/>
      <c r="H303" s="45"/>
    </row>
    <row r="304" spans="1:8" s="2" customFormat="1" ht="16.8" customHeight="1">
      <c r="A304" s="39"/>
      <c r="B304" s="45"/>
      <c r="C304" s="309" t="s">
        <v>890</v>
      </c>
      <c r="D304" s="39"/>
      <c r="E304" s="39"/>
      <c r="F304" s="39"/>
      <c r="G304" s="39"/>
      <c r="H304" s="45"/>
    </row>
    <row r="305" spans="1:8" s="2" customFormat="1" ht="12">
      <c r="A305" s="39"/>
      <c r="B305" s="45"/>
      <c r="C305" s="307" t="s">
        <v>791</v>
      </c>
      <c r="D305" s="307" t="s">
        <v>792</v>
      </c>
      <c r="E305" s="18" t="s">
        <v>178</v>
      </c>
      <c r="F305" s="308">
        <v>272.1</v>
      </c>
      <c r="G305" s="39"/>
      <c r="H305" s="45"/>
    </row>
    <row r="306" spans="1:8" s="2" customFormat="1" ht="12">
      <c r="A306" s="39"/>
      <c r="B306" s="45"/>
      <c r="C306" s="307" t="s">
        <v>195</v>
      </c>
      <c r="D306" s="307" t="s">
        <v>196</v>
      </c>
      <c r="E306" s="18" t="s">
        <v>178</v>
      </c>
      <c r="F306" s="308">
        <v>186.6</v>
      </c>
      <c r="G306" s="39"/>
      <c r="H306" s="45"/>
    </row>
    <row r="307" spans="1:8" s="2" customFormat="1" ht="16.8" customHeight="1">
      <c r="A307" s="39"/>
      <c r="B307" s="45"/>
      <c r="C307" s="303" t="s">
        <v>372</v>
      </c>
      <c r="D307" s="304" t="s">
        <v>373</v>
      </c>
      <c r="E307" s="305" t="s">
        <v>1</v>
      </c>
      <c r="F307" s="306">
        <v>1275</v>
      </c>
      <c r="G307" s="39"/>
      <c r="H307" s="45"/>
    </row>
    <row r="308" spans="1:8" s="2" customFormat="1" ht="16.8" customHeight="1">
      <c r="A308" s="39"/>
      <c r="B308" s="45"/>
      <c r="C308" s="307" t="s">
        <v>1</v>
      </c>
      <c r="D308" s="307" t="s">
        <v>824</v>
      </c>
      <c r="E308" s="18" t="s">
        <v>1</v>
      </c>
      <c r="F308" s="308">
        <v>1275</v>
      </c>
      <c r="G308" s="39"/>
      <c r="H308" s="45"/>
    </row>
    <row r="309" spans="1:8" s="2" customFormat="1" ht="16.8" customHeight="1">
      <c r="A309" s="39"/>
      <c r="B309" s="45"/>
      <c r="C309" s="307" t="s">
        <v>372</v>
      </c>
      <c r="D309" s="307" t="s">
        <v>185</v>
      </c>
      <c r="E309" s="18" t="s">
        <v>1</v>
      </c>
      <c r="F309" s="308">
        <v>1275</v>
      </c>
      <c r="G309" s="39"/>
      <c r="H309" s="45"/>
    </row>
    <row r="310" spans="1:8" s="2" customFormat="1" ht="16.8" customHeight="1">
      <c r="A310" s="39"/>
      <c r="B310" s="45"/>
      <c r="C310" s="309" t="s">
        <v>890</v>
      </c>
      <c r="D310" s="39"/>
      <c r="E310" s="39"/>
      <c r="F310" s="39"/>
      <c r="G310" s="39"/>
      <c r="H310" s="45"/>
    </row>
    <row r="311" spans="1:8" s="2" customFormat="1" ht="16.8" customHeight="1">
      <c r="A311" s="39"/>
      <c r="B311" s="45"/>
      <c r="C311" s="307" t="s">
        <v>390</v>
      </c>
      <c r="D311" s="307" t="s">
        <v>823</v>
      </c>
      <c r="E311" s="18" t="s">
        <v>208</v>
      </c>
      <c r="F311" s="308">
        <v>1275</v>
      </c>
      <c r="G311" s="39"/>
      <c r="H311" s="45"/>
    </row>
    <row r="312" spans="1:8" s="2" customFormat="1" ht="12">
      <c r="A312" s="39"/>
      <c r="B312" s="45"/>
      <c r="C312" s="307" t="s">
        <v>791</v>
      </c>
      <c r="D312" s="307" t="s">
        <v>792</v>
      </c>
      <c r="E312" s="18" t="s">
        <v>178</v>
      </c>
      <c r="F312" s="308">
        <v>272.1</v>
      </c>
      <c r="G312" s="39"/>
      <c r="H312" s="45"/>
    </row>
    <row r="313" spans="1:8" s="2" customFormat="1" ht="16.8" customHeight="1">
      <c r="A313" s="39"/>
      <c r="B313" s="45"/>
      <c r="C313" s="307" t="s">
        <v>206</v>
      </c>
      <c r="D313" s="307" t="s">
        <v>207</v>
      </c>
      <c r="E313" s="18" t="s">
        <v>208</v>
      </c>
      <c r="F313" s="308">
        <v>1307</v>
      </c>
      <c r="G313" s="39"/>
      <c r="H313" s="45"/>
    </row>
    <row r="314" spans="1:8" s="2" customFormat="1" ht="16.8" customHeight="1">
      <c r="A314" s="39"/>
      <c r="B314" s="45"/>
      <c r="C314" s="307" t="s">
        <v>814</v>
      </c>
      <c r="D314" s="307" t="s">
        <v>815</v>
      </c>
      <c r="E314" s="18" t="s">
        <v>208</v>
      </c>
      <c r="F314" s="308">
        <v>1275</v>
      </c>
      <c r="G314" s="39"/>
      <c r="H314" s="45"/>
    </row>
    <row r="315" spans="1:8" s="2" customFormat="1" ht="16.8" customHeight="1">
      <c r="A315" s="39"/>
      <c r="B315" s="45"/>
      <c r="C315" s="307" t="s">
        <v>817</v>
      </c>
      <c r="D315" s="307" t="s">
        <v>818</v>
      </c>
      <c r="E315" s="18" t="s">
        <v>208</v>
      </c>
      <c r="F315" s="308">
        <v>1275</v>
      </c>
      <c r="G315" s="39"/>
      <c r="H315" s="45"/>
    </row>
    <row r="316" spans="1:8" s="2" customFormat="1" ht="16.8" customHeight="1">
      <c r="A316" s="39"/>
      <c r="B316" s="45"/>
      <c r="C316" s="307" t="s">
        <v>387</v>
      </c>
      <c r="D316" s="307" t="s">
        <v>388</v>
      </c>
      <c r="E316" s="18" t="s">
        <v>208</v>
      </c>
      <c r="F316" s="308">
        <v>1275</v>
      </c>
      <c r="G316" s="39"/>
      <c r="H316" s="45"/>
    </row>
    <row r="317" spans="1:8" s="2" customFormat="1" ht="16.8" customHeight="1">
      <c r="A317" s="39"/>
      <c r="B317" s="45"/>
      <c r="C317" s="307" t="s">
        <v>820</v>
      </c>
      <c r="D317" s="307" t="s">
        <v>821</v>
      </c>
      <c r="E317" s="18" t="s">
        <v>208</v>
      </c>
      <c r="F317" s="308">
        <v>1275</v>
      </c>
      <c r="G317" s="39"/>
      <c r="H317" s="45"/>
    </row>
    <row r="318" spans="1:8" s="2" customFormat="1" ht="16.8" customHeight="1">
      <c r="A318" s="39"/>
      <c r="B318" s="45"/>
      <c r="C318" s="303" t="s">
        <v>136</v>
      </c>
      <c r="D318" s="304" t="s">
        <v>137</v>
      </c>
      <c r="E318" s="305" t="s">
        <v>1</v>
      </c>
      <c r="F318" s="306">
        <v>186.6</v>
      </c>
      <c r="G318" s="39"/>
      <c r="H318" s="45"/>
    </row>
    <row r="319" spans="1:8" s="2" customFormat="1" ht="16.8" customHeight="1">
      <c r="A319" s="39"/>
      <c r="B319" s="45"/>
      <c r="C319" s="307" t="s">
        <v>1</v>
      </c>
      <c r="D319" s="307" t="s">
        <v>799</v>
      </c>
      <c r="E319" s="18" t="s">
        <v>1</v>
      </c>
      <c r="F319" s="308">
        <v>186.6</v>
      </c>
      <c r="G319" s="39"/>
      <c r="H319" s="45"/>
    </row>
    <row r="320" spans="1:8" s="2" customFormat="1" ht="16.8" customHeight="1">
      <c r="A320" s="39"/>
      <c r="B320" s="45"/>
      <c r="C320" s="307" t="s">
        <v>136</v>
      </c>
      <c r="D320" s="307" t="s">
        <v>185</v>
      </c>
      <c r="E320" s="18" t="s">
        <v>1</v>
      </c>
      <c r="F320" s="308">
        <v>186.6</v>
      </c>
      <c r="G320" s="39"/>
      <c r="H320" s="45"/>
    </row>
    <row r="321" spans="1:8" s="2" customFormat="1" ht="16.8" customHeight="1">
      <c r="A321" s="39"/>
      <c r="B321" s="45"/>
      <c r="C321" s="309" t="s">
        <v>890</v>
      </c>
      <c r="D321" s="39"/>
      <c r="E321" s="39"/>
      <c r="F321" s="39"/>
      <c r="G321" s="39"/>
      <c r="H321" s="45"/>
    </row>
    <row r="322" spans="1:8" s="2" customFormat="1" ht="12">
      <c r="A322" s="39"/>
      <c r="B322" s="45"/>
      <c r="C322" s="307" t="s">
        <v>195</v>
      </c>
      <c r="D322" s="307" t="s">
        <v>196</v>
      </c>
      <c r="E322" s="18" t="s">
        <v>178</v>
      </c>
      <c r="F322" s="308">
        <v>186.6</v>
      </c>
      <c r="G322" s="39"/>
      <c r="H322" s="45"/>
    </row>
    <row r="323" spans="1:8" s="2" customFormat="1" ht="16.8" customHeight="1">
      <c r="A323" s="39"/>
      <c r="B323" s="45"/>
      <c r="C323" s="307" t="s">
        <v>201</v>
      </c>
      <c r="D323" s="307" t="s">
        <v>202</v>
      </c>
      <c r="E323" s="18" t="s">
        <v>178</v>
      </c>
      <c r="F323" s="308">
        <v>357.6</v>
      </c>
      <c r="G323" s="39"/>
      <c r="H323" s="45"/>
    </row>
    <row r="324" spans="1:8" s="2" customFormat="1" ht="16.8" customHeight="1">
      <c r="A324" s="39"/>
      <c r="B324" s="45"/>
      <c r="C324" s="307" t="s">
        <v>212</v>
      </c>
      <c r="D324" s="307" t="s">
        <v>213</v>
      </c>
      <c r="E324" s="18" t="s">
        <v>178</v>
      </c>
      <c r="F324" s="308">
        <v>272.1</v>
      </c>
      <c r="G324" s="39"/>
      <c r="H324" s="45"/>
    </row>
    <row r="325" spans="1:8" s="2" customFormat="1" ht="16.8" customHeight="1">
      <c r="A325" s="39"/>
      <c r="B325" s="45"/>
      <c r="C325" s="303" t="s">
        <v>787</v>
      </c>
      <c r="D325" s="304" t="s">
        <v>788</v>
      </c>
      <c r="E325" s="305" t="s">
        <v>1</v>
      </c>
      <c r="F325" s="306">
        <v>85.5</v>
      </c>
      <c r="G325" s="39"/>
      <c r="H325" s="45"/>
    </row>
    <row r="326" spans="1:8" s="2" customFormat="1" ht="16.8" customHeight="1">
      <c r="A326" s="39"/>
      <c r="B326" s="45"/>
      <c r="C326" s="307" t="s">
        <v>1</v>
      </c>
      <c r="D326" s="307" t="s">
        <v>806</v>
      </c>
      <c r="E326" s="18" t="s">
        <v>1</v>
      </c>
      <c r="F326" s="308">
        <v>0</v>
      </c>
      <c r="G326" s="39"/>
      <c r="H326" s="45"/>
    </row>
    <row r="327" spans="1:8" s="2" customFormat="1" ht="16.8" customHeight="1">
      <c r="A327" s="39"/>
      <c r="B327" s="45"/>
      <c r="C327" s="307" t="s">
        <v>1</v>
      </c>
      <c r="D327" s="307" t="s">
        <v>807</v>
      </c>
      <c r="E327" s="18" t="s">
        <v>1</v>
      </c>
      <c r="F327" s="308">
        <v>24</v>
      </c>
      <c r="G327" s="39"/>
      <c r="H327" s="45"/>
    </row>
    <row r="328" spans="1:8" s="2" customFormat="1" ht="12">
      <c r="A328" s="39"/>
      <c r="B328" s="45"/>
      <c r="C328" s="307" t="s">
        <v>1</v>
      </c>
      <c r="D328" s="307" t="s">
        <v>808</v>
      </c>
      <c r="E328" s="18" t="s">
        <v>1</v>
      </c>
      <c r="F328" s="308">
        <v>61.5</v>
      </c>
      <c r="G328" s="39"/>
      <c r="H328" s="45"/>
    </row>
    <row r="329" spans="1:8" s="2" customFormat="1" ht="16.8" customHeight="1">
      <c r="A329" s="39"/>
      <c r="B329" s="45"/>
      <c r="C329" s="307" t="s">
        <v>787</v>
      </c>
      <c r="D329" s="307" t="s">
        <v>185</v>
      </c>
      <c r="E329" s="18" t="s">
        <v>1</v>
      </c>
      <c r="F329" s="308">
        <v>85.5</v>
      </c>
      <c r="G329" s="39"/>
      <c r="H329" s="45"/>
    </row>
    <row r="330" spans="1:8" s="2" customFormat="1" ht="16.8" customHeight="1">
      <c r="A330" s="39"/>
      <c r="B330" s="45"/>
      <c r="C330" s="309" t="s">
        <v>890</v>
      </c>
      <c r="D330" s="39"/>
      <c r="E330" s="39"/>
      <c r="F330" s="39"/>
      <c r="G330" s="39"/>
      <c r="H330" s="45"/>
    </row>
    <row r="331" spans="1:8" s="2" customFormat="1" ht="16.8" customHeight="1">
      <c r="A331" s="39"/>
      <c r="B331" s="45"/>
      <c r="C331" s="307" t="s">
        <v>803</v>
      </c>
      <c r="D331" s="307" t="s">
        <v>804</v>
      </c>
      <c r="E331" s="18" t="s">
        <v>178</v>
      </c>
      <c r="F331" s="308">
        <v>85.5</v>
      </c>
      <c r="G331" s="39"/>
      <c r="H331" s="45"/>
    </row>
    <row r="332" spans="1:8" s="2" customFormat="1" ht="12">
      <c r="A332" s="39"/>
      <c r="B332" s="45"/>
      <c r="C332" s="307" t="s">
        <v>526</v>
      </c>
      <c r="D332" s="307" t="s">
        <v>527</v>
      </c>
      <c r="E332" s="18" t="s">
        <v>178</v>
      </c>
      <c r="F332" s="308">
        <v>85.5</v>
      </c>
      <c r="G332" s="39"/>
      <c r="H332" s="45"/>
    </row>
    <row r="333" spans="1:8" s="2" customFormat="1" ht="12">
      <c r="A333" s="39"/>
      <c r="B333" s="45"/>
      <c r="C333" s="307" t="s">
        <v>195</v>
      </c>
      <c r="D333" s="307" t="s">
        <v>196</v>
      </c>
      <c r="E333" s="18" t="s">
        <v>178</v>
      </c>
      <c r="F333" s="308">
        <v>186.6</v>
      </c>
      <c r="G333" s="39"/>
      <c r="H333" s="45"/>
    </row>
    <row r="334" spans="1:8" s="2" customFormat="1" ht="16.8" customHeight="1">
      <c r="A334" s="39"/>
      <c r="B334" s="45"/>
      <c r="C334" s="307" t="s">
        <v>201</v>
      </c>
      <c r="D334" s="307" t="s">
        <v>202</v>
      </c>
      <c r="E334" s="18" t="s">
        <v>178</v>
      </c>
      <c r="F334" s="308">
        <v>357.6</v>
      </c>
      <c r="G334" s="39"/>
      <c r="H334" s="45"/>
    </row>
    <row r="335" spans="1:8" s="2" customFormat="1" ht="16.8" customHeight="1">
      <c r="A335" s="39"/>
      <c r="B335" s="45"/>
      <c r="C335" s="307" t="s">
        <v>212</v>
      </c>
      <c r="D335" s="307" t="s">
        <v>213</v>
      </c>
      <c r="E335" s="18" t="s">
        <v>178</v>
      </c>
      <c r="F335" s="308">
        <v>272.1</v>
      </c>
      <c r="G335" s="39"/>
      <c r="H335" s="45"/>
    </row>
    <row r="336" spans="1:8" s="2" customFormat="1" ht="7.4" customHeight="1">
      <c r="A336" s="39"/>
      <c r="B336" s="172"/>
      <c r="C336" s="173"/>
      <c r="D336" s="173"/>
      <c r="E336" s="173"/>
      <c r="F336" s="173"/>
      <c r="G336" s="173"/>
      <c r="H336" s="45"/>
    </row>
    <row r="337" spans="1:8" s="2" customFormat="1" ht="12">
      <c r="A337" s="39"/>
      <c r="B337" s="39"/>
      <c r="C337" s="39"/>
      <c r="D337" s="39"/>
      <c r="E337" s="39"/>
      <c r="F337" s="39"/>
      <c r="G337" s="39"/>
      <c r="H337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  <c r="AZ2" s="137" t="s">
        <v>123</v>
      </c>
      <c r="BA2" s="137" t="s">
        <v>124</v>
      </c>
      <c r="BB2" s="137" t="s">
        <v>1</v>
      </c>
      <c r="BC2" s="137" t="s">
        <v>125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126</v>
      </c>
      <c r="BA3" s="137" t="s">
        <v>127</v>
      </c>
      <c r="BB3" s="137" t="s">
        <v>1</v>
      </c>
      <c r="BC3" s="137" t="s">
        <v>128</v>
      </c>
      <c r="BD3" s="137" t="s">
        <v>86</v>
      </c>
    </row>
    <row r="4" spans="2:5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  <c r="AZ4" s="137" t="s">
        <v>130</v>
      </c>
      <c r="BA4" s="137" t="s">
        <v>131</v>
      </c>
      <c r="BB4" s="137" t="s">
        <v>1</v>
      </c>
      <c r="BC4" s="137" t="s">
        <v>132</v>
      </c>
      <c r="BD4" s="137" t="s">
        <v>86</v>
      </c>
    </row>
    <row r="5" spans="2:56" s="1" customFormat="1" ht="6.95" customHeight="1">
      <c r="B5" s="21"/>
      <c r="L5" s="21"/>
      <c r="AZ5" s="137" t="s">
        <v>133</v>
      </c>
      <c r="BA5" s="137" t="s">
        <v>134</v>
      </c>
      <c r="BB5" s="137" t="s">
        <v>1</v>
      </c>
      <c r="BC5" s="137" t="s">
        <v>135</v>
      </c>
      <c r="BD5" s="137" t="s">
        <v>86</v>
      </c>
    </row>
    <row r="6" spans="2:56" s="1" customFormat="1" ht="12" customHeight="1">
      <c r="B6" s="21"/>
      <c r="D6" s="142" t="s">
        <v>16</v>
      </c>
      <c r="L6" s="21"/>
      <c r="AZ6" s="137" t="s">
        <v>136</v>
      </c>
      <c r="BA6" s="137" t="s">
        <v>137</v>
      </c>
      <c r="BB6" s="137" t="s">
        <v>1</v>
      </c>
      <c r="BC6" s="137" t="s">
        <v>138</v>
      </c>
      <c r="BD6" s="137" t="s">
        <v>86</v>
      </c>
    </row>
    <row r="7" spans="2:56" s="1" customFormat="1" ht="16.5" customHeight="1">
      <c r="B7" s="21"/>
      <c r="E7" s="143" t="str">
        <f>'Rekapitulace stavby'!K6</f>
        <v>Vranovice sportoviště (9.9.2022)</v>
      </c>
      <c r="F7" s="142"/>
      <c r="G7" s="142"/>
      <c r="H7" s="142"/>
      <c r="L7" s="21"/>
      <c r="AZ7" s="137" t="s">
        <v>139</v>
      </c>
      <c r="BA7" s="137" t="s">
        <v>140</v>
      </c>
      <c r="BB7" s="137" t="s">
        <v>1</v>
      </c>
      <c r="BC7" s="137" t="s">
        <v>141</v>
      </c>
      <c r="BD7" s="137" t="s">
        <v>86</v>
      </c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143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ROUND((SUM(BE125:BE206)),2)</f>
        <v>0</v>
      </c>
      <c r="G33" s="39"/>
      <c r="H33" s="39"/>
      <c r="I33" s="157">
        <v>0.21</v>
      </c>
      <c r="J33" s="156">
        <f>ROUND(((SUM(BE125:BE206))*I33),2)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ROUND((SUM(BF125:BF206)),2)</f>
        <v>0</v>
      </c>
      <c r="G34" s="39"/>
      <c r="H34" s="39"/>
      <c r="I34" s="157">
        <v>0.15</v>
      </c>
      <c r="J34" s="156">
        <f>ROUND(((SUM(BF125:BF206))*I34),2)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ROUND((SUM(BG125:BG206)),2)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ROUND((SUM(BH125:BH206)),2)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ROUND((SUM(BI125:BI206)),2)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(9.9.2022)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D.1.1.2 - Miniskate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J126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J127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151</v>
      </c>
      <c r="E99" s="190"/>
      <c r="F99" s="190"/>
      <c r="G99" s="190"/>
      <c r="H99" s="190"/>
      <c r="I99" s="190"/>
      <c r="J99" s="191">
        <f>J150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152</v>
      </c>
      <c r="E100" s="190"/>
      <c r="F100" s="190"/>
      <c r="G100" s="190"/>
      <c r="H100" s="190"/>
      <c r="I100" s="190"/>
      <c r="J100" s="191">
        <f>J158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153</v>
      </c>
      <c r="E101" s="190"/>
      <c r="F101" s="190"/>
      <c r="G101" s="190"/>
      <c r="H101" s="190"/>
      <c r="I101" s="190"/>
      <c r="J101" s="191">
        <f>J165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154</v>
      </c>
      <c r="E102" s="190"/>
      <c r="F102" s="190"/>
      <c r="G102" s="190"/>
      <c r="H102" s="190"/>
      <c r="I102" s="190"/>
      <c r="J102" s="191">
        <f>J188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155</v>
      </c>
      <c r="E103" s="190"/>
      <c r="F103" s="190"/>
      <c r="G103" s="190"/>
      <c r="H103" s="190"/>
      <c r="I103" s="190"/>
      <c r="J103" s="191">
        <f>J198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1"/>
      <c r="C104" s="182"/>
      <c r="D104" s="183" t="s">
        <v>156</v>
      </c>
      <c r="E104" s="184"/>
      <c r="F104" s="184"/>
      <c r="G104" s="184"/>
      <c r="H104" s="184"/>
      <c r="I104" s="184"/>
      <c r="J104" s="185">
        <f>J200</f>
        <v>0</v>
      </c>
      <c r="K104" s="182"/>
      <c r="L104" s="18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7"/>
      <c r="C105" s="188"/>
      <c r="D105" s="189" t="s">
        <v>157</v>
      </c>
      <c r="E105" s="190"/>
      <c r="F105" s="190"/>
      <c r="G105" s="190"/>
      <c r="H105" s="190"/>
      <c r="I105" s="190"/>
      <c r="J105" s="191">
        <f>J201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158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76" t="str">
        <f>E7</f>
        <v>Vranovice sportoviště (9.9.2022)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142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E9</f>
        <v>D.1.1.2 - Miniskate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F12</f>
        <v>Vranovice</v>
      </c>
      <c r="G119" s="41"/>
      <c r="H119" s="41"/>
      <c r="I119" s="33" t="s">
        <v>22</v>
      </c>
      <c r="J119" s="80" t="str">
        <f>IF(J12="","",J12)</f>
        <v>9. 9. 2022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40.05" customHeight="1">
      <c r="A121" s="39"/>
      <c r="B121" s="40"/>
      <c r="C121" s="33" t="s">
        <v>24</v>
      </c>
      <c r="D121" s="41"/>
      <c r="E121" s="41"/>
      <c r="F121" s="28" t="str">
        <f>E15</f>
        <v>Obec Vranovice, Školní 1, Vranovice 691 25</v>
      </c>
      <c r="G121" s="41"/>
      <c r="H121" s="41"/>
      <c r="I121" s="33" t="s">
        <v>30</v>
      </c>
      <c r="J121" s="37" t="str">
        <f>E21</f>
        <v xml:space="preserve">Projecticon s.r.o., A. Kopeckého 151, Nový Hrádek 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28</v>
      </c>
      <c r="D122" s="41"/>
      <c r="E122" s="41"/>
      <c r="F122" s="28" t="str">
        <f>IF(E18="","",E18)</f>
        <v>Vyplň údaj</v>
      </c>
      <c r="G122" s="41"/>
      <c r="H122" s="41"/>
      <c r="I122" s="33" t="s">
        <v>33</v>
      </c>
      <c r="J122" s="37" t="str">
        <f>E24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193"/>
      <c r="B124" s="194"/>
      <c r="C124" s="195" t="s">
        <v>159</v>
      </c>
      <c r="D124" s="196" t="s">
        <v>61</v>
      </c>
      <c r="E124" s="196" t="s">
        <v>57</v>
      </c>
      <c r="F124" s="196" t="s">
        <v>58</v>
      </c>
      <c r="G124" s="196" t="s">
        <v>160</v>
      </c>
      <c r="H124" s="196" t="s">
        <v>161</v>
      </c>
      <c r="I124" s="196" t="s">
        <v>162</v>
      </c>
      <c r="J124" s="196" t="s">
        <v>146</v>
      </c>
      <c r="K124" s="197" t="s">
        <v>163</v>
      </c>
      <c r="L124" s="198"/>
      <c r="M124" s="101" t="s">
        <v>1</v>
      </c>
      <c r="N124" s="102" t="s">
        <v>40</v>
      </c>
      <c r="O124" s="102" t="s">
        <v>164</v>
      </c>
      <c r="P124" s="102" t="s">
        <v>165</v>
      </c>
      <c r="Q124" s="102" t="s">
        <v>166</v>
      </c>
      <c r="R124" s="102" t="s">
        <v>167</v>
      </c>
      <c r="S124" s="102" t="s">
        <v>168</v>
      </c>
      <c r="T124" s="103" t="s">
        <v>169</v>
      </c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</row>
    <row r="125" spans="1:63" s="2" customFormat="1" ht="22.8" customHeight="1">
      <c r="A125" s="39"/>
      <c r="B125" s="40"/>
      <c r="C125" s="108" t="s">
        <v>170</v>
      </c>
      <c r="D125" s="41"/>
      <c r="E125" s="41"/>
      <c r="F125" s="41"/>
      <c r="G125" s="41"/>
      <c r="H125" s="41"/>
      <c r="I125" s="41"/>
      <c r="J125" s="199">
        <f>BK125</f>
        <v>0</v>
      </c>
      <c r="K125" s="41"/>
      <c r="L125" s="45"/>
      <c r="M125" s="104"/>
      <c r="N125" s="200"/>
      <c r="O125" s="105"/>
      <c r="P125" s="201">
        <f>P126+P200</f>
        <v>0</v>
      </c>
      <c r="Q125" s="105"/>
      <c r="R125" s="201">
        <f>R126+R200</f>
        <v>68.43014027499999</v>
      </c>
      <c r="S125" s="105"/>
      <c r="T125" s="202">
        <f>T126+T200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75</v>
      </c>
      <c r="AU125" s="18" t="s">
        <v>148</v>
      </c>
      <c r="BK125" s="203">
        <f>BK126+BK200</f>
        <v>0</v>
      </c>
    </row>
    <row r="126" spans="1:63" s="12" customFormat="1" ht="25.9" customHeight="1">
      <c r="A126" s="12"/>
      <c r="B126" s="204"/>
      <c r="C126" s="205"/>
      <c r="D126" s="206" t="s">
        <v>75</v>
      </c>
      <c r="E126" s="207" t="s">
        <v>171</v>
      </c>
      <c r="F126" s="207" t="s">
        <v>172</v>
      </c>
      <c r="G126" s="205"/>
      <c r="H126" s="205"/>
      <c r="I126" s="208"/>
      <c r="J126" s="209">
        <f>BK126</f>
        <v>0</v>
      </c>
      <c r="K126" s="205"/>
      <c r="L126" s="210"/>
      <c r="M126" s="211"/>
      <c r="N126" s="212"/>
      <c r="O126" s="212"/>
      <c r="P126" s="213">
        <f>P127+P150+P158+P165+P188+P198</f>
        <v>0</v>
      </c>
      <c r="Q126" s="212"/>
      <c r="R126" s="213">
        <f>R127+R150+R158+R165+R188+R198</f>
        <v>68.42492027499999</v>
      </c>
      <c r="S126" s="212"/>
      <c r="T126" s="214">
        <f>T127+T150+T158+T165+T188+T198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84</v>
      </c>
      <c r="AT126" s="216" t="s">
        <v>75</v>
      </c>
      <c r="AU126" s="216" t="s">
        <v>76</v>
      </c>
      <c r="AY126" s="215" t="s">
        <v>173</v>
      </c>
      <c r="BK126" s="217">
        <f>BK127+BK150+BK158+BK165+BK188+BK198</f>
        <v>0</v>
      </c>
    </row>
    <row r="127" spans="1:63" s="12" customFormat="1" ht="22.8" customHeight="1">
      <c r="A127" s="12"/>
      <c r="B127" s="204"/>
      <c r="C127" s="205"/>
      <c r="D127" s="206" t="s">
        <v>75</v>
      </c>
      <c r="E127" s="218" t="s">
        <v>84</v>
      </c>
      <c r="F127" s="218" t="s">
        <v>174</v>
      </c>
      <c r="G127" s="205"/>
      <c r="H127" s="205"/>
      <c r="I127" s="208"/>
      <c r="J127" s="219">
        <f>BK127</f>
        <v>0</v>
      </c>
      <c r="K127" s="205"/>
      <c r="L127" s="210"/>
      <c r="M127" s="211"/>
      <c r="N127" s="212"/>
      <c r="O127" s="212"/>
      <c r="P127" s="213">
        <f>SUM(P128:P149)</f>
        <v>0</v>
      </c>
      <c r="Q127" s="212"/>
      <c r="R127" s="213">
        <f>SUM(R128:R149)</f>
        <v>0</v>
      </c>
      <c r="S127" s="212"/>
      <c r="T127" s="214">
        <f>SUM(T128:T149)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5" t="s">
        <v>84</v>
      </c>
      <c r="AT127" s="216" t="s">
        <v>75</v>
      </c>
      <c r="AU127" s="216" t="s">
        <v>84</v>
      </c>
      <c r="AY127" s="215" t="s">
        <v>173</v>
      </c>
      <c r="BK127" s="217">
        <f>SUM(BK128:BK149)</f>
        <v>0</v>
      </c>
    </row>
    <row r="128" spans="1:65" s="2" customFormat="1" ht="33" customHeight="1">
      <c r="A128" s="39"/>
      <c r="B128" s="40"/>
      <c r="C128" s="220" t="s">
        <v>84</v>
      </c>
      <c r="D128" s="220" t="s">
        <v>175</v>
      </c>
      <c r="E128" s="221" t="s">
        <v>176</v>
      </c>
      <c r="F128" s="222" t="s">
        <v>177</v>
      </c>
      <c r="G128" s="223" t="s">
        <v>178</v>
      </c>
      <c r="H128" s="224">
        <v>121.838</v>
      </c>
      <c r="I128" s="225"/>
      <c r="J128" s="226">
        <f>ROUND(I128*H128,2)</f>
        <v>0</v>
      </c>
      <c r="K128" s="222" t="s">
        <v>179</v>
      </c>
      <c r="L128" s="45"/>
      <c r="M128" s="227" t="s">
        <v>1</v>
      </c>
      <c r="N128" s="228" t="s">
        <v>41</v>
      </c>
      <c r="O128" s="92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1" t="s">
        <v>180</v>
      </c>
      <c r="AT128" s="231" t="s">
        <v>175</v>
      </c>
      <c r="AU128" s="231" t="s">
        <v>86</v>
      </c>
      <c r="AY128" s="18" t="s">
        <v>173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84</v>
      </c>
      <c r="BK128" s="232">
        <f>ROUND(I128*H128,2)</f>
        <v>0</v>
      </c>
      <c r="BL128" s="18" t="s">
        <v>180</v>
      </c>
      <c r="BM128" s="231" t="s">
        <v>181</v>
      </c>
    </row>
    <row r="129" spans="1:51" s="13" customFormat="1" ht="12">
      <c r="A129" s="13"/>
      <c r="B129" s="233"/>
      <c r="C129" s="234"/>
      <c r="D129" s="235" t="s">
        <v>182</v>
      </c>
      <c r="E129" s="236" t="s">
        <v>1</v>
      </c>
      <c r="F129" s="237" t="s">
        <v>183</v>
      </c>
      <c r="G129" s="234"/>
      <c r="H129" s="238">
        <v>29.838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182</v>
      </c>
      <c r="AU129" s="244" t="s">
        <v>86</v>
      </c>
      <c r="AV129" s="13" t="s">
        <v>86</v>
      </c>
      <c r="AW129" s="13" t="s">
        <v>32</v>
      </c>
      <c r="AX129" s="13" t="s">
        <v>76</v>
      </c>
      <c r="AY129" s="244" t="s">
        <v>173</v>
      </c>
    </row>
    <row r="130" spans="1:51" s="13" customFormat="1" ht="12">
      <c r="A130" s="13"/>
      <c r="B130" s="233"/>
      <c r="C130" s="234"/>
      <c r="D130" s="235" t="s">
        <v>182</v>
      </c>
      <c r="E130" s="236" t="s">
        <v>1</v>
      </c>
      <c r="F130" s="237" t="s">
        <v>184</v>
      </c>
      <c r="G130" s="234"/>
      <c r="H130" s="238">
        <v>92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182</v>
      </c>
      <c r="AU130" s="244" t="s">
        <v>86</v>
      </c>
      <c r="AV130" s="13" t="s">
        <v>86</v>
      </c>
      <c r="AW130" s="13" t="s">
        <v>32</v>
      </c>
      <c r="AX130" s="13" t="s">
        <v>76</v>
      </c>
      <c r="AY130" s="244" t="s">
        <v>173</v>
      </c>
    </row>
    <row r="131" spans="1:51" s="14" customFormat="1" ht="12">
      <c r="A131" s="14"/>
      <c r="B131" s="245"/>
      <c r="C131" s="246"/>
      <c r="D131" s="235" t="s">
        <v>182</v>
      </c>
      <c r="E131" s="247" t="s">
        <v>133</v>
      </c>
      <c r="F131" s="248" t="s">
        <v>185</v>
      </c>
      <c r="G131" s="246"/>
      <c r="H131" s="249">
        <v>121.838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182</v>
      </c>
      <c r="AU131" s="255" t="s">
        <v>86</v>
      </c>
      <c r="AV131" s="14" t="s">
        <v>180</v>
      </c>
      <c r="AW131" s="14" t="s">
        <v>32</v>
      </c>
      <c r="AX131" s="14" t="s">
        <v>84</v>
      </c>
      <c r="AY131" s="255" t="s">
        <v>173</v>
      </c>
    </row>
    <row r="132" spans="1:65" s="2" customFormat="1" ht="33" customHeight="1">
      <c r="A132" s="39"/>
      <c r="B132" s="40"/>
      <c r="C132" s="220" t="s">
        <v>86</v>
      </c>
      <c r="D132" s="220" t="s">
        <v>175</v>
      </c>
      <c r="E132" s="221" t="s">
        <v>186</v>
      </c>
      <c r="F132" s="222" t="s">
        <v>187</v>
      </c>
      <c r="G132" s="223" t="s">
        <v>178</v>
      </c>
      <c r="H132" s="224">
        <v>10.595</v>
      </c>
      <c r="I132" s="225"/>
      <c r="J132" s="226">
        <f>ROUND(I132*H132,2)</f>
        <v>0</v>
      </c>
      <c r="K132" s="222" t="s">
        <v>179</v>
      </c>
      <c r="L132" s="45"/>
      <c r="M132" s="227" t="s">
        <v>1</v>
      </c>
      <c r="N132" s="228" t="s">
        <v>41</v>
      </c>
      <c r="O132" s="92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180</v>
      </c>
      <c r="AT132" s="231" t="s">
        <v>175</v>
      </c>
      <c r="AU132" s="231" t="s">
        <v>86</v>
      </c>
      <c r="AY132" s="18" t="s">
        <v>173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180</v>
      </c>
      <c r="BM132" s="231" t="s">
        <v>188</v>
      </c>
    </row>
    <row r="133" spans="1:51" s="13" customFormat="1" ht="12">
      <c r="A133" s="13"/>
      <c r="B133" s="233"/>
      <c r="C133" s="234"/>
      <c r="D133" s="235" t="s">
        <v>182</v>
      </c>
      <c r="E133" s="236" t="s">
        <v>1</v>
      </c>
      <c r="F133" s="237" t="s">
        <v>189</v>
      </c>
      <c r="G133" s="234"/>
      <c r="H133" s="238">
        <v>10.595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182</v>
      </c>
      <c r="AU133" s="244" t="s">
        <v>86</v>
      </c>
      <c r="AV133" s="13" t="s">
        <v>86</v>
      </c>
      <c r="AW133" s="13" t="s">
        <v>32</v>
      </c>
      <c r="AX133" s="13" t="s">
        <v>76</v>
      </c>
      <c r="AY133" s="244" t="s">
        <v>173</v>
      </c>
    </row>
    <row r="134" spans="1:51" s="14" customFormat="1" ht="12">
      <c r="A134" s="14"/>
      <c r="B134" s="245"/>
      <c r="C134" s="246"/>
      <c r="D134" s="235" t="s">
        <v>182</v>
      </c>
      <c r="E134" s="247" t="s">
        <v>130</v>
      </c>
      <c r="F134" s="248" t="s">
        <v>185</v>
      </c>
      <c r="G134" s="246"/>
      <c r="H134" s="249">
        <v>10.595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182</v>
      </c>
      <c r="AU134" s="255" t="s">
        <v>86</v>
      </c>
      <c r="AV134" s="14" t="s">
        <v>180</v>
      </c>
      <c r="AW134" s="14" t="s">
        <v>32</v>
      </c>
      <c r="AX134" s="14" t="s">
        <v>84</v>
      </c>
      <c r="AY134" s="255" t="s">
        <v>173</v>
      </c>
    </row>
    <row r="135" spans="1:65" s="2" customFormat="1" ht="24.15" customHeight="1">
      <c r="A135" s="39"/>
      <c r="B135" s="40"/>
      <c r="C135" s="220" t="s">
        <v>190</v>
      </c>
      <c r="D135" s="220" t="s">
        <v>175</v>
      </c>
      <c r="E135" s="221" t="s">
        <v>191</v>
      </c>
      <c r="F135" s="222" t="s">
        <v>192</v>
      </c>
      <c r="G135" s="223" t="s">
        <v>178</v>
      </c>
      <c r="H135" s="224">
        <v>0.634</v>
      </c>
      <c r="I135" s="225"/>
      <c r="J135" s="226">
        <f>ROUND(I135*H135,2)</f>
        <v>0</v>
      </c>
      <c r="K135" s="222" t="s">
        <v>179</v>
      </c>
      <c r="L135" s="45"/>
      <c r="M135" s="227" t="s">
        <v>1</v>
      </c>
      <c r="N135" s="228" t="s">
        <v>41</v>
      </c>
      <c r="O135" s="92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180</v>
      </c>
      <c r="AT135" s="231" t="s">
        <v>175</v>
      </c>
      <c r="AU135" s="231" t="s">
        <v>86</v>
      </c>
      <c r="AY135" s="18" t="s">
        <v>173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84</v>
      </c>
      <c r="BK135" s="232">
        <f>ROUND(I135*H135,2)</f>
        <v>0</v>
      </c>
      <c r="BL135" s="18" t="s">
        <v>180</v>
      </c>
      <c r="BM135" s="231" t="s">
        <v>193</v>
      </c>
    </row>
    <row r="136" spans="1:51" s="13" customFormat="1" ht="12">
      <c r="A136" s="13"/>
      <c r="B136" s="233"/>
      <c r="C136" s="234"/>
      <c r="D136" s="235" t="s">
        <v>182</v>
      </c>
      <c r="E136" s="236" t="s">
        <v>1</v>
      </c>
      <c r="F136" s="237" t="s">
        <v>194</v>
      </c>
      <c r="G136" s="234"/>
      <c r="H136" s="238">
        <v>0.634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182</v>
      </c>
      <c r="AU136" s="244" t="s">
        <v>86</v>
      </c>
      <c r="AV136" s="13" t="s">
        <v>86</v>
      </c>
      <c r="AW136" s="13" t="s">
        <v>32</v>
      </c>
      <c r="AX136" s="13" t="s">
        <v>84</v>
      </c>
      <c r="AY136" s="244" t="s">
        <v>173</v>
      </c>
    </row>
    <row r="137" spans="1:65" s="2" customFormat="1" ht="37.8" customHeight="1">
      <c r="A137" s="39"/>
      <c r="B137" s="40"/>
      <c r="C137" s="220" t="s">
        <v>180</v>
      </c>
      <c r="D137" s="220" t="s">
        <v>175</v>
      </c>
      <c r="E137" s="221" t="s">
        <v>195</v>
      </c>
      <c r="F137" s="222" t="s">
        <v>196</v>
      </c>
      <c r="G137" s="223" t="s">
        <v>178</v>
      </c>
      <c r="H137" s="224">
        <v>132.116</v>
      </c>
      <c r="I137" s="225"/>
      <c r="J137" s="226">
        <f>ROUND(I137*H137,2)</f>
        <v>0</v>
      </c>
      <c r="K137" s="222" t="s">
        <v>179</v>
      </c>
      <c r="L137" s="45"/>
      <c r="M137" s="227" t="s">
        <v>1</v>
      </c>
      <c r="N137" s="228" t="s">
        <v>41</v>
      </c>
      <c r="O137" s="92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1" t="s">
        <v>180</v>
      </c>
      <c r="AT137" s="231" t="s">
        <v>175</v>
      </c>
      <c r="AU137" s="231" t="s">
        <v>86</v>
      </c>
      <c r="AY137" s="18" t="s">
        <v>173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84</v>
      </c>
      <c r="BK137" s="232">
        <f>ROUND(I137*H137,2)</f>
        <v>0</v>
      </c>
      <c r="BL137" s="18" t="s">
        <v>180</v>
      </c>
      <c r="BM137" s="231" t="s">
        <v>197</v>
      </c>
    </row>
    <row r="138" spans="1:51" s="13" customFormat="1" ht="12">
      <c r="A138" s="13"/>
      <c r="B138" s="233"/>
      <c r="C138" s="234"/>
      <c r="D138" s="235" t="s">
        <v>182</v>
      </c>
      <c r="E138" s="236" t="s">
        <v>1</v>
      </c>
      <c r="F138" s="237" t="s">
        <v>198</v>
      </c>
      <c r="G138" s="234"/>
      <c r="H138" s="238">
        <v>132.433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182</v>
      </c>
      <c r="AU138" s="244" t="s">
        <v>86</v>
      </c>
      <c r="AV138" s="13" t="s">
        <v>86</v>
      </c>
      <c r="AW138" s="13" t="s">
        <v>32</v>
      </c>
      <c r="AX138" s="13" t="s">
        <v>76</v>
      </c>
      <c r="AY138" s="244" t="s">
        <v>173</v>
      </c>
    </row>
    <row r="139" spans="1:51" s="13" customFormat="1" ht="12">
      <c r="A139" s="13"/>
      <c r="B139" s="233"/>
      <c r="C139" s="234"/>
      <c r="D139" s="235" t="s">
        <v>182</v>
      </c>
      <c r="E139" s="236" t="s">
        <v>1</v>
      </c>
      <c r="F139" s="237" t="s">
        <v>199</v>
      </c>
      <c r="G139" s="234"/>
      <c r="H139" s="238">
        <v>-0.317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182</v>
      </c>
      <c r="AU139" s="244" t="s">
        <v>86</v>
      </c>
      <c r="AV139" s="13" t="s">
        <v>86</v>
      </c>
      <c r="AW139" s="13" t="s">
        <v>32</v>
      </c>
      <c r="AX139" s="13" t="s">
        <v>76</v>
      </c>
      <c r="AY139" s="244" t="s">
        <v>173</v>
      </c>
    </row>
    <row r="140" spans="1:51" s="14" customFormat="1" ht="12">
      <c r="A140" s="14"/>
      <c r="B140" s="245"/>
      <c r="C140" s="246"/>
      <c r="D140" s="235" t="s">
        <v>182</v>
      </c>
      <c r="E140" s="247" t="s">
        <v>136</v>
      </c>
      <c r="F140" s="248" t="s">
        <v>185</v>
      </c>
      <c r="G140" s="246"/>
      <c r="H140" s="249">
        <v>132.116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182</v>
      </c>
      <c r="AU140" s="255" t="s">
        <v>86</v>
      </c>
      <c r="AV140" s="14" t="s">
        <v>180</v>
      </c>
      <c r="AW140" s="14" t="s">
        <v>32</v>
      </c>
      <c r="AX140" s="14" t="s">
        <v>84</v>
      </c>
      <c r="AY140" s="255" t="s">
        <v>173</v>
      </c>
    </row>
    <row r="141" spans="1:65" s="2" customFormat="1" ht="24.15" customHeight="1">
      <c r="A141" s="39"/>
      <c r="B141" s="40"/>
      <c r="C141" s="220" t="s">
        <v>200</v>
      </c>
      <c r="D141" s="220" t="s">
        <v>175</v>
      </c>
      <c r="E141" s="221" t="s">
        <v>201</v>
      </c>
      <c r="F141" s="222" t="s">
        <v>202</v>
      </c>
      <c r="G141" s="223" t="s">
        <v>178</v>
      </c>
      <c r="H141" s="224">
        <v>132.75</v>
      </c>
      <c r="I141" s="225"/>
      <c r="J141" s="226">
        <f>ROUND(I141*H141,2)</f>
        <v>0</v>
      </c>
      <c r="K141" s="222" t="s">
        <v>179</v>
      </c>
      <c r="L141" s="45"/>
      <c r="M141" s="227" t="s">
        <v>1</v>
      </c>
      <c r="N141" s="228" t="s">
        <v>41</v>
      </c>
      <c r="O141" s="92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1" t="s">
        <v>180</v>
      </c>
      <c r="AT141" s="231" t="s">
        <v>175</v>
      </c>
      <c r="AU141" s="231" t="s">
        <v>86</v>
      </c>
      <c r="AY141" s="18" t="s">
        <v>173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84</v>
      </c>
      <c r="BK141" s="232">
        <f>ROUND(I141*H141,2)</f>
        <v>0</v>
      </c>
      <c r="BL141" s="18" t="s">
        <v>180</v>
      </c>
      <c r="BM141" s="231" t="s">
        <v>203</v>
      </c>
    </row>
    <row r="142" spans="1:51" s="13" customFormat="1" ht="12">
      <c r="A142" s="13"/>
      <c r="B142" s="233"/>
      <c r="C142" s="234"/>
      <c r="D142" s="235" t="s">
        <v>182</v>
      </c>
      <c r="E142" s="236" t="s">
        <v>1</v>
      </c>
      <c r="F142" s="237" t="s">
        <v>204</v>
      </c>
      <c r="G142" s="234"/>
      <c r="H142" s="238">
        <v>132.75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182</v>
      </c>
      <c r="AU142" s="244" t="s">
        <v>86</v>
      </c>
      <c r="AV142" s="13" t="s">
        <v>86</v>
      </c>
      <c r="AW142" s="13" t="s">
        <v>32</v>
      </c>
      <c r="AX142" s="13" t="s">
        <v>84</v>
      </c>
      <c r="AY142" s="244" t="s">
        <v>173</v>
      </c>
    </row>
    <row r="143" spans="1:65" s="2" customFormat="1" ht="24.15" customHeight="1">
      <c r="A143" s="39"/>
      <c r="B143" s="40"/>
      <c r="C143" s="220" t="s">
        <v>205</v>
      </c>
      <c r="D143" s="220" t="s">
        <v>175</v>
      </c>
      <c r="E143" s="221" t="s">
        <v>206</v>
      </c>
      <c r="F143" s="222" t="s">
        <v>207</v>
      </c>
      <c r="G143" s="223" t="s">
        <v>208</v>
      </c>
      <c r="H143" s="224">
        <v>285.25</v>
      </c>
      <c r="I143" s="225"/>
      <c r="J143" s="226">
        <f>ROUND(I143*H143,2)</f>
        <v>0</v>
      </c>
      <c r="K143" s="222" t="s">
        <v>179</v>
      </c>
      <c r="L143" s="45"/>
      <c r="M143" s="227" t="s">
        <v>1</v>
      </c>
      <c r="N143" s="228" t="s">
        <v>41</v>
      </c>
      <c r="O143" s="92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1" t="s">
        <v>180</v>
      </c>
      <c r="AT143" s="231" t="s">
        <v>175</v>
      </c>
      <c r="AU143" s="231" t="s">
        <v>86</v>
      </c>
      <c r="AY143" s="18" t="s">
        <v>173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8" t="s">
        <v>84</v>
      </c>
      <c r="BK143" s="232">
        <f>ROUND(I143*H143,2)</f>
        <v>0</v>
      </c>
      <c r="BL143" s="18" t="s">
        <v>180</v>
      </c>
      <c r="BM143" s="231" t="s">
        <v>209</v>
      </c>
    </row>
    <row r="144" spans="1:51" s="13" customFormat="1" ht="12">
      <c r="A144" s="13"/>
      <c r="B144" s="233"/>
      <c r="C144" s="234"/>
      <c r="D144" s="235" t="s">
        <v>182</v>
      </c>
      <c r="E144" s="236" t="s">
        <v>1</v>
      </c>
      <c r="F144" s="237" t="s">
        <v>210</v>
      </c>
      <c r="G144" s="234"/>
      <c r="H144" s="238">
        <v>285.25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182</v>
      </c>
      <c r="AU144" s="244" t="s">
        <v>86</v>
      </c>
      <c r="AV144" s="13" t="s">
        <v>86</v>
      </c>
      <c r="AW144" s="13" t="s">
        <v>32</v>
      </c>
      <c r="AX144" s="13" t="s">
        <v>84</v>
      </c>
      <c r="AY144" s="244" t="s">
        <v>173</v>
      </c>
    </row>
    <row r="145" spans="1:65" s="2" customFormat="1" ht="16.5" customHeight="1">
      <c r="A145" s="39"/>
      <c r="B145" s="40"/>
      <c r="C145" s="220" t="s">
        <v>211</v>
      </c>
      <c r="D145" s="220" t="s">
        <v>175</v>
      </c>
      <c r="E145" s="221" t="s">
        <v>212</v>
      </c>
      <c r="F145" s="222" t="s">
        <v>213</v>
      </c>
      <c r="G145" s="223" t="s">
        <v>178</v>
      </c>
      <c r="H145" s="224">
        <v>132.433</v>
      </c>
      <c r="I145" s="225"/>
      <c r="J145" s="226">
        <f>ROUND(I145*H145,2)</f>
        <v>0</v>
      </c>
      <c r="K145" s="222" t="s">
        <v>179</v>
      </c>
      <c r="L145" s="45"/>
      <c r="M145" s="227" t="s">
        <v>1</v>
      </c>
      <c r="N145" s="228" t="s">
        <v>41</v>
      </c>
      <c r="O145" s="92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1" t="s">
        <v>180</v>
      </c>
      <c r="AT145" s="231" t="s">
        <v>175</v>
      </c>
      <c r="AU145" s="231" t="s">
        <v>86</v>
      </c>
      <c r="AY145" s="18" t="s">
        <v>173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8" t="s">
        <v>84</v>
      </c>
      <c r="BK145" s="232">
        <f>ROUND(I145*H145,2)</f>
        <v>0</v>
      </c>
      <c r="BL145" s="18" t="s">
        <v>180</v>
      </c>
      <c r="BM145" s="231" t="s">
        <v>214</v>
      </c>
    </row>
    <row r="146" spans="1:51" s="13" customFormat="1" ht="12">
      <c r="A146" s="13"/>
      <c r="B146" s="233"/>
      <c r="C146" s="234"/>
      <c r="D146" s="235" t="s">
        <v>182</v>
      </c>
      <c r="E146" s="236" t="s">
        <v>1</v>
      </c>
      <c r="F146" s="237" t="s">
        <v>215</v>
      </c>
      <c r="G146" s="234"/>
      <c r="H146" s="238">
        <v>132.433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182</v>
      </c>
      <c r="AU146" s="244" t="s">
        <v>86</v>
      </c>
      <c r="AV146" s="13" t="s">
        <v>86</v>
      </c>
      <c r="AW146" s="13" t="s">
        <v>32</v>
      </c>
      <c r="AX146" s="13" t="s">
        <v>84</v>
      </c>
      <c r="AY146" s="244" t="s">
        <v>173</v>
      </c>
    </row>
    <row r="147" spans="1:65" s="2" customFormat="1" ht="24.15" customHeight="1">
      <c r="A147" s="39"/>
      <c r="B147" s="40"/>
      <c r="C147" s="220" t="s">
        <v>216</v>
      </c>
      <c r="D147" s="220" t="s">
        <v>175</v>
      </c>
      <c r="E147" s="221" t="s">
        <v>217</v>
      </c>
      <c r="F147" s="222" t="s">
        <v>218</v>
      </c>
      <c r="G147" s="223" t="s">
        <v>178</v>
      </c>
      <c r="H147" s="224">
        <v>0.317</v>
      </c>
      <c r="I147" s="225"/>
      <c r="J147" s="226">
        <f>ROUND(I147*H147,2)</f>
        <v>0</v>
      </c>
      <c r="K147" s="222" t="s">
        <v>179</v>
      </c>
      <c r="L147" s="45"/>
      <c r="M147" s="227" t="s">
        <v>1</v>
      </c>
      <c r="N147" s="228" t="s">
        <v>41</v>
      </c>
      <c r="O147" s="92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1" t="s">
        <v>180</v>
      </c>
      <c r="AT147" s="231" t="s">
        <v>175</v>
      </c>
      <c r="AU147" s="231" t="s">
        <v>86</v>
      </c>
      <c r="AY147" s="18" t="s">
        <v>173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84</v>
      </c>
      <c r="BK147" s="232">
        <f>ROUND(I147*H147,2)</f>
        <v>0</v>
      </c>
      <c r="BL147" s="18" t="s">
        <v>180</v>
      </c>
      <c r="BM147" s="231" t="s">
        <v>219</v>
      </c>
    </row>
    <row r="148" spans="1:51" s="13" customFormat="1" ht="12">
      <c r="A148" s="13"/>
      <c r="B148" s="233"/>
      <c r="C148" s="234"/>
      <c r="D148" s="235" t="s">
        <v>182</v>
      </c>
      <c r="E148" s="236" t="s">
        <v>1</v>
      </c>
      <c r="F148" s="237" t="s">
        <v>220</v>
      </c>
      <c r="G148" s="234"/>
      <c r="H148" s="238">
        <v>0.317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182</v>
      </c>
      <c r="AU148" s="244" t="s">
        <v>86</v>
      </c>
      <c r="AV148" s="13" t="s">
        <v>86</v>
      </c>
      <c r="AW148" s="13" t="s">
        <v>32</v>
      </c>
      <c r="AX148" s="13" t="s">
        <v>76</v>
      </c>
      <c r="AY148" s="244" t="s">
        <v>173</v>
      </c>
    </row>
    <row r="149" spans="1:51" s="14" customFormat="1" ht="12">
      <c r="A149" s="14"/>
      <c r="B149" s="245"/>
      <c r="C149" s="246"/>
      <c r="D149" s="235" t="s">
        <v>182</v>
      </c>
      <c r="E149" s="247" t="s">
        <v>139</v>
      </c>
      <c r="F149" s="248" t="s">
        <v>185</v>
      </c>
      <c r="G149" s="246"/>
      <c r="H149" s="249">
        <v>0.317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182</v>
      </c>
      <c r="AU149" s="255" t="s">
        <v>86</v>
      </c>
      <c r="AV149" s="14" t="s">
        <v>180</v>
      </c>
      <c r="AW149" s="14" t="s">
        <v>32</v>
      </c>
      <c r="AX149" s="14" t="s">
        <v>84</v>
      </c>
      <c r="AY149" s="255" t="s">
        <v>173</v>
      </c>
    </row>
    <row r="150" spans="1:63" s="12" customFormat="1" ht="22.8" customHeight="1">
      <c r="A150" s="12"/>
      <c r="B150" s="204"/>
      <c r="C150" s="205"/>
      <c r="D150" s="206" t="s">
        <v>75</v>
      </c>
      <c r="E150" s="218" t="s">
        <v>86</v>
      </c>
      <c r="F150" s="218" t="s">
        <v>221</v>
      </c>
      <c r="G150" s="205"/>
      <c r="H150" s="205"/>
      <c r="I150" s="208"/>
      <c r="J150" s="219">
        <f>BK150</f>
        <v>0</v>
      </c>
      <c r="K150" s="205"/>
      <c r="L150" s="210"/>
      <c r="M150" s="211"/>
      <c r="N150" s="212"/>
      <c r="O150" s="212"/>
      <c r="P150" s="213">
        <f>SUM(P151:P157)</f>
        <v>0</v>
      </c>
      <c r="Q150" s="212"/>
      <c r="R150" s="213">
        <f>SUM(R151:R157)</f>
        <v>23.636787199999997</v>
      </c>
      <c r="S150" s="212"/>
      <c r="T150" s="214">
        <f>SUM(T151:T157)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5" t="s">
        <v>84</v>
      </c>
      <c r="AT150" s="216" t="s">
        <v>75</v>
      </c>
      <c r="AU150" s="216" t="s">
        <v>84</v>
      </c>
      <c r="AY150" s="215" t="s">
        <v>173</v>
      </c>
      <c r="BK150" s="217">
        <f>SUM(BK151:BK157)</f>
        <v>0</v>
      </c>
    </row>
    <row r="151" spans="1:65" s="2" customFormat="1" ht="16.5" customHeight="1">
      <c r="A151" s="39"/>
      <c r="B151" s="40"/>
      <c r="C151" s="220" t="s">
        <v>222</v>
      </c>
      <c r="D151" s="220" t="s">
        <v>175</v>
      </c>
      <c r="E151" s="221" t="s">
        <v>223</v>
      </c>
      <c r="F151" s="222" t="s">
        <v>224</v>
      </c>
      <c r="G151" s="223" t="s">
        <v>178</v>
      </c>
      <c r="H151" s="224">
        <v>10.24</v>
      </c>
      <c r="I151" s="225"/>
      <c r="J151" s="226">
        <f>ROUND(I151*H151,2)</f>
        <v>0</v>
      </c>
      <c r="K151" s="222" t="s">
        <v>179</v>
      </c>
      <c r="L151" s="45"/>
      <c r="M151" s="227" t="s">
        <v>1</v>
      </c>
      <c r="N151" s="228" t="s">
        <v>41</v>
      </c>
      <c r="O151" s="92"/>
      <c r="P151" s="229">
        <f>O151*H151</f>
        <v>0</v>
      </c>
      <c r="Q151" s="229">
        <v>2.30102</v>
      </c>
      <c r="R151" s="229">
        <f>Q151*H151</f>
        <v>23.562444799999998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180</v>
      </c>
      <c r="AT151" s="231" t="s">
        <v>175</v>
      </c>
      <c r="AU151" s="231" t="s">
        <v>86</v>
      </c>
      <c r="AY151" s="18" t="s">
        <v>173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84</v>
      </c>
      <c r="BK151" s="232">
        <f>ROUND(I151*H151,2)</f>
        <v>0</v>
      </c>
      <c r="BL151" s="18" t="s">
        <v>180</v>
      </c>
      <c r="BM151" s="231" t="s">
        <v>225</v>
      </c>
    </row>
    <row r="152" spans="1:51" s="13" customFormat="1" ht="12">
      <c r="A152" s="13"/>
      <c r="B152" s="233"/>
      <c r="C152" s="234"/>
      <c r="D152" s="235" t="s">
        <v>182</v>
      </c>
      <c r="E152" s="236" t="s">
        <v>1</v>
      </c>
      <c r="F152" s="237" t="s">
        <v>226</v>
      </c>
      <c r="G152" s="234"/>
      <c r="H152" s="238">
        <v>10.24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182</v>
      </c>
      <c r="AU152" s="244" t="s">
        <v>86</v>
      </c>
      <c r="AV152" s="13" t="s">
        <v>86</v>
      </c>
      <c r="AW152" s="13" t="s">
        <v>32</v>
      </c>
      <c r="AX152" s="13" t="s">
        <v>76</v>
      </c>
      <c r="AY152" s="244" t="s">
        <v>173</v>
      </c>
    </row>
    <row r="153" spans="1:51" s="14" customFormat="1" ht="12">
      <c r="A153" s="14"/>
      <c r="B153" s="245"/>
      <c r="C153" s="246"/>
      <c r="D153" s="235" t="s">
        <v>182</v>
      </c>
      <c r="E153" s="247" t="s">
        <v>1</v>
      </c>
      <c r="F153" s="248" t="s">
        <v>185</v>
      </c>
      <c r="G153" s="246"/>
      <c r="H153" s="249">
        <v>10.24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182</v>
      </c>
      <c r="AU153" s="255" t="s">
        <v>86</v>
      </c>
      <c r="AV153" s="14" t="s">
        <v>180</v>
      </c>
      <c r="AW153" s="14" t="s">
        <v>32</v>
      </c>
      <c r="AX153" s="14" t="s">
        <v>84</v>
      </c>
      <c r="AY153" s="255" t="s">
        <v>173</v>
      </c>
    </row>
    <row r="154" spans="1:65" s="2" customFormat="1" ht="16.5" customHeight="1">
      <c r="A154" s="39"/>
      <c r="B154" s="40"/>
      <c r="C154" s="220" t="s">
        <v>227</v>
      </c>
      <c r="D154" s="220" t="s">
        <v>175</v>
      </c>
      <c r="E154" s="221" t="s">
        <v>228</v>
      </c>
      <c r="F154" s="222" t="s">
        <v>229</v>
      </c>
      <c r="G154" s="223" t="s">
        <v>208</v>
      </c>
      <c r="H154" s="224">
        <v>28.16</v>
      </c>
      <c r="I154" s="225"/>
      <c r="J154" s="226">
        <f>ROUND(I154*H154,2)</f>
        <v>0</v>
      </c>
      <c r="K154" s="222" t="s">
        <v>179</v>
      </c>
      <c r="L154" s="45"/>
      <c r="M154" s="227" t="s">
        <v>1</v>
      </c>
      <c r="N154" s="228" t="s">
        <v>41</v>
      </c>
      <c r="O154" s="92"/>
      <c r="P154" s="229">
        <f>O154*H154</f>
        <v>0</v>
      </c>
      <c r="Q154" s="229">
        <v>0.00264</v>
      </c>
      <c r="R154" s="229">
        <f>Q154*H154</f>
        <v>0.0743424</v>
      </c>
      <c r="S154" s="229">
        <v>0</v>
      </c>
      <c r="T154" s="23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1" t="s">
        <v>180</v>
      </c>
      <c r="AT154" s="231" t="s">
        <v>175</v>
      </c>
      <c r="AU154" s="231" t="s">
        <v>86</v>
      </c>
      <c r="AY154" s="18" t="s">
        <v>173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8" t="s">
        <v>84</v>
      </c>
      <c r="BK154" s="232">
        <f>ROUND(I154*H154,2)</f>
        <v>0</v>
      </c>
      <c r="BL154" s="18" t="s">
        <v>180</v>
      </c>
      <c r="BM154" s="231" t="s">
        <v>230</v>
      </c>
    </row>
    <row r="155" spans="1:51" s="13" customFormat="1" ht="12">
      <c r="A155" s="13"/>
      <c r="B155" s="233"/>
      <c r="C155" s="234"/>
      <c r="D155" s="235" t="s">
        <v>182</v>
      </c>
      <c r="E155" s="236" t="s">
        <v>1</v>
      </c>
      <c r="F155" s="237" t="s">
        <v>231</v>
      </c>
      <c r="G155" s="234"/>
      <c r="H155" s="238">
        <v>28.16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182</v>
      </c>
      <c r="AU155" s="244" t="s">
        <v>86</v>
      </c>
      <c r="AV155" s="13" t="s">
        <v>86</v>
      </c>
      <c r="AW155" s="13" t="s">
        <v>32</v>
      </c>
      <c r="AX155" s="13" t="s">
        <v>76</v>
      </c>
      <c r="AY155" s="244" t="s">
        <v>173</v>
      </c>
    </row>
    <row r="156" spans="1:51" s="14" customFormat="1" ht="12">
      <c r="A156" s="14"/>
      <c r="B156" s="245"/>
      <c r="C156" s="246"/>
      <c r="D156" s="235" t="s">
        <v>182</v>
      </c>
      <c r="E156" s="247" t="s">
        <v>1</v>
      </c>
      <c r="F156" s="248" t="s">
        <v>185</v>
      </c>
      <c r="G156" s="246"/>
      <c r="H156" s="249">
        <v>28.16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182</v>
      </c>
      <c r="AU156" s="255" t="s">
        <v>86</v>
      </c>
      <c r="AV156" s="14" t="s">
        <v>180</v>
      </c>
      <c r="AW156" s="14" t="s">
        <v>32</v>
      </c>
      <c r="AX156" s="14" t="s">
        <v>84</v>
      </c>
      <c r="AY156" s="255" t="s">
        <v>173</v>
      </c>
    </row>
    <row r="157" spans="1:65" s="2" customFormat="1" ht="16.5" customHeight="1">
      <c r="A157" s="39"/>
      <c r="B157" s="40"/>
      <c r="C157" s="220" t="s">
        <v>232</v>
      </c>
      <c r="D157" s="220" t="s">
        <v>175</v>
      </c>
      <c r="E157" s="221" t="s">
        <v>233</v>
      </c>
      <c r="F157" s="222" t="s">
        <v>234</v>
      </c>
      <c r="G157" s="223" t="s">
        <v>208</v>
      </c>
      <c r="H157" s="224">
        <v>28.16</v>
      </c>
      <c r="I157" s="225"/>
      <c r="J157" s="226">
        <f>ROUND(I157*H157,2)</f>
        <v>0</v>
      </c>
      <c r="K157" s="222" t="s">
        <v>179</v>
      </c>
      <c r="L157" s="45"/>
      <c r="M157" s="227" t="s">
        <v>1</v>
      </c>
      <c r="N157" s="228" t="s">
        <v>41</v>
      </c>
      <c r="O157" s="92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1" t="s">
        <v>180</v>
      </c>
      <c r="AT157" s="231" t="s">
        <v>175</v>
      </c>
      <c r="AU157" s="231" t="s">
        <v>86</v>
      </c>
      <c r="AY157" s="18" t="s">
        <v>173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8" t="s">
        <v>84</v>
      </c>
      <c r="BK157" s="232">
        <f>ROUND(I157*H157,2)</f>
        <v>0</v>
      </c>
      <c r="BL157" s="18" t="s">
        <v>180</v>
      </c>
      <c r="BM157" s="231" t="s">
        <v>235</v>
      </c>
    </row>
    <row r="158" spans="1:63" s="12" customFormat="1" ht="22.8" customHeight="1">
      <c r="A158" s="12"/>
      <c r="B158" s="204"/>
      <c r="C158" s="205"/>
      <c r="D158" s="206" t="s">
        <v>75</v>
      </c>
      <c r="E158" s="218" t="s">
        <v>190</v>
      </c>
      <c r="F158" s="218" t="s">
        <v>236</v>
      </c>
      <c r="G158" s="205"/>
      <c r="H158" s="205"/>
      <c r="I158" s="208"/>
      <c r="J158" s="219">
        <f>BK158</f>
        <v>0</v>
      </c>
      <c r="K158" s="205"/>
      <c r="L158" s="210"/>
      <c r="M158" s="211"/>
      <c r="N158" s="212"/>
      <c r="O158" s="212"/>
      <c r="P158" s="213">
        <f>SUM(P159:P164)</f>
        <v>0</v>
      </c>
      <c r="Q158" s="212"/>
      <c r="R158" s="213">
        <f>SUM(R159:R164)</f>
        <v>16.1335762</v>
      </c>
      <c r="S158" s="212"/>
      <c r="T158" s="214">
        <f>SUM(T159:T164)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5" t="s">
        <v>84</v>
      </c>
      <c r="AT158" s="216" t="s">
        <v>75</v>
      </c>
      <c r="AU158" s="216" t="s">
        <v>84</v>
      </c>
      <c r="AY158" s="215" t="s">
        <v>173</v>
      </c>
      <c r="BK158" s="217">
        <f>SUM(BK159:BK164)</f>
        <v>0</v>
      </c>
    </row>
    <row r="159" spans="1:65" s="2" customFormat="1" ht="33" customHeight="1">
      <c r="A159" s="39"/>
      <c r="B159" s="40"/>
      <c r="C159" s="220" t="s">
        <v>237</v>
      </c>
      <c r="D159" s="220" t="s">
        <v>175</v>
      </c>
      <c r="E159" s="221" t="s">
        <v>238</v>
      </c>
      <c r="F159" s="222" t="s">
        <v>239</v>
      </c>
      <c r="G159" s="223" t="s">
        <v>208</v>
      </c>
      <c r="H159" s="224">
        <v>14</v>
      </c>
      <c r="I159" s="225"/>
      <c r="J159" s="226">
        <f>ROUND(I159*H159,2)</f>
        <v>0</v>
      </c>
      <c r="K159" s="222" t="s">
        <v>179</v>
      </c>
      <c r="L159" s="45"/>
      <c r="M159" s="227" t="s">
        <v>1</v>
      </c>
      <c r="N159" s="228" t="s">
        <v>41</v>
      </c>
      <c r="O159" s="92"/>
      <c r="P159" s="229">
        <f>O159*H159</f>
        <v>0</v>
      </c>
      <c r="Q159" s="229">
        <v>1.13666</v>
      </c>
      <c r="R159" s="229">
        <f>Q159*H159</f>
        <v>15.91324</v>
      </c>
      <c r="S159" s="229">
        <v>0</v>
      </c>
      <c r="T159" s="23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1" t="s">
        <v>180</v>
      </c>
      <c r="AT159" s="231" t="s">
        <v>175</v>
      </c>
      <c r="AU159" s="231" t="s">
        <v>86</v>
      </c>
      <c r="AY159" s="18" t="s">
        <v>173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84</v>
      </c>
      <c r="BK159" s="232">
        <f>ROUND(I159*H159,2)</f>
        <v>0</v>
      </c>
      <c r="BL159" s="18" t="s">
        <v>180</v>
      </c>
      <c r="BM159" s="231" t="s">
        <v>240</v>
      </c>
    </row>
    <row r="160" spans="1:51" s="13" customFormat="1" ht="12">
      <c r="A160" s="13"/>
      <c r="B160" s="233"/>
      <c r="C160" s="234"/>
      <c r="D160" s="235" t="s">
        <v>182</v>
      </c>
      <c r="E160" s="236" t="s">
        <v>1</v>
      </c>
      <c r="F160" s="237" t="s">
        <v>241</v>
      </c>
      <c r="G160" s="234"/>
      <c r="H160" s="238">
        <v>8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182</v>
      </c>
      <c r="AU160" s="244" t="s">
        <v>86</v>
      </c>
      <c r="AV160" s="13" t="s">
        <v>86</v>
      </c>
      <c r="AW160" s="13" t="s">
        <v>32</v>
      </c>
      <c r="AX160" s="13" t="s">
        <v>76</v>
      </c>
      <c r="AY160" s="244" t="s">
        <v>173</v>
      </c>
    </row>
    <row r="161" spans="1:51" s="13" customFormat="1" ht="12">
      <c r="A161" s="13"/>
      <c r="B161" s="233"/>
      <c r="C161" s="234"/>
      <c r="D161" s="235" t="s">
        <v>182</v>
      </c>
      <c r="E161" s="236" t="s">
        <v>1</v>
      </c>
      <c r="F161" s="237" t="s">
        <v>242</v>
      </c>
      <c r="G161" s="234"/>
      <c r="H161" s="238">
        <v>6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182</v>
      </c>
      <c r="AU161" s="244" t="s">
        <v>86</v>
      </c>
      <c r="AV161" s="13" t="s">
        <v>86</v>
      </c>
      <c r="AW161" s="13" t="s">
        <v>32</v>
      </c>
      <c r="AX161" s="13" t="s">
        <v>76</v>
      </c>
      <c r="AY161" s="244" t="s">
        <v>173</v>
      </c>
    </row>
    <row r="162" spans="1:51" s="14" customFormat="1" ht="12">
      <c r="A162" s="14"/>
      <c r="B162" s="245"/>
      <c r="C162" s="246"/>
      <c r="D162" s="235" t="s">
        <v>182</v>
      </c>
      <c r="E162" s="247" t="s">
        <v>1</v>
      </c>
      <c r="F162" s="248" t="s">
        <v>185</v>
      </c>
      <c r="G162" s="246"/>
      <c r="H162" s="249">
        <v>14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182</v>
      </c>
      <c r="AU162" s="255" t="s">
        <v>86</v>
      </c>
      <c r="AV162" s="14" t="s">
        <v>180</v>
      </c>
      <c r="AW162" s="14" t="s">
        <v>32</v>
      </c>
      <c r="AX162" s="14" t="s">
        <v>84</v>
      </c>
      <c r="AY162" s="255" t="s">
        <v>173</v>
      </c>
    </row>
    <row r="163" spans="1:65" s="2" customFormat="1" ht="16.5" customHeight="1">
      <c r="A163" s="39"/>
      <c r="B163" s="40"/>
      <c r="C163" s="220" t="s">
        <v>243</v>
      </c>
      <c r="D163" s="220" t="s">
        <v>175</v>
      </c>
      <c r="E163" s="221" t="s">
        <v>244</v>
      </c>
      <c r="F163" s="222" t="s">
        <v>245</v>
      </c>
      <c r="G163" s="223" t="s">
        <v>246</v>
      </c>
      <c r="H163" s="224">
        <v>0.21</v>
      </c>
      <c r="I163" s="225"/>
      <c r="J163" s="226">
        <f>ROUND(I163*H163,2)</f>
        <v>0</v>
      </c>
      <c r="K163" s="222" t="s">
        <v>179</v>
      </c>
      <c r="L163" s="45"/>
      <c r="M163" s="227" t="s">
        <v>1</v>
      </c>
      <c r="N163" s="228" t="s">
        <v>41</v>
      </c>
      <c r="O163" s="92"/>
      <c r="P163" s="229">
        <f>O163*H163</f>
        <v>0</v>
      </c>
      <c r="Q163" s="229">
        <v>1.04922</v>
      </c>
      <c r="R163" s="229">
        <f>Q163*H163</f>
        <v>0.2203362</v>
      </c>
      <c r="S163" s="229">
        <v>0</v>
      </c>
      <c r="T163" s="23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1" t="s">
        <v>180</v>
      </c>
      <c r="AT163" s="231" t="s">
        <v>175</v>
      </c>
      <c r="AU163" s="231" t="s">
        <v>86</v>
      </c>
      <c r="AY163" s="18" t="s">
        <v>173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84</v>
      </c>
      <c r="BK163" s="232">
        <f>ROUND(I163*H163,2)</f>
        <v>0</v>
      </c>
      <c r="BL163" s="18" t="s">
        <v>180</v>
      </c>
      <c r="BM163" s="231" t="s">
        <v>247</v>
      </c>
    </row>
    <row r="164" spans="1:51" s="13" customFormat="1" ht="12">
      <c r="A164" s="13"/>
      <c r="B164" s="233"/>
      <c r="C164" s="234"/>
      <c r="D164" s="235" t="s">
        <v>182</v>
      </c>
      <c r="E164" s="236" t="s">
        <v>1</v>
      </c>
      <c r="F164" s="237" t="s">
        <v>248</v>
      </c>
      <c r="G164" s="234"/>
      <c r="H164" s="238">
        <v>0.21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182</v>
      </c>
      <c r="AU164" s="244" t="s">
        <v>86</v>
      </c>
      <c r="AV164" s="13" t="s">
        <v>86</v>
      </c>
      <c r="AW164" s="13" t="s">
        <v>32</v>
      </c>
      <c r="AX164" s="13" t="s">
        <v>84</v>
      </c>
      <c r="AY164" s="244" t="s">
        <v>173</v>
      </c>
    </row>
    <row r="165" spans="1:63" s="12" customFormat="1" ht="22.8" customHeight="1">
      <c r="A165" s="12"/>
      <c r="B165" s="204"/>
      <c r="C165" s="205"/>
      <c r="D165" s="206" t="s">
        <v>75</v>
      </c>
      <c r="E165" s="218" t="s">
        <v>200</v>
      </c>
      <c r="F165" s="218" t="s">
        <v>249</v>
      </c>
      <c r="G165" s="205"/>
      <c r="H165" s="205"/>
      <c r="I165" s="208"/>
      <c r="J165" s="219">
        <f>BK165</f>
        <v>0</v>
      </c>
      <c r="K165" s="205"/>
      <c r="L165" s="210"/>
      <c r="M165" s="211"/>
      <c r="N165" s="212"/>
      <c r="O165" s="212"/>
      <c r="P165" s="213">
        <f>SUM(P166:P187)</f>
        <v>0</v>
      </c>
      <c r="Q165" s="212"/>
      <c r="R165" s="213">
        <f>SUM(R166:R187)</f>
        <v>18.708170000000003</v>
      </c>
      <c r="S165" s="212"/>
      <c r="T165" s="214">
        <f>SUM(T166:T187)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5" t="s">
        <v>84</v>
      </c>
      <c r="AT165" s="216" t="s">
        <v>75</v>
      </c>
      <c r="AU165" s="216" t="s">
        <v>84</v>
      </c>
      <c r="AY165" s="215" t="s">
        <v>173</v>
      </c>
      <c r="BK165" s="217">
        <f>SUM(BK166:BK187)</f>
        <v>0</v>
      </c>
    </row>
    <row r="166" spans="1:65" s="2" customFormat="1" ht="24.15" customHeight="1">
      <c r="A166" s="39"/>
      <c r="B166" s="40"/>
      <c r="C166" s="220" t="s">
        <v>250</v>
      </c>
      <c r="D166" s="220" t="s">
        <v>175</v>
      </c>
      <c r="E166" s="221" t="s">
        <v>251</v>
      </c>
      <c r="F166" s="222" t="s">
        <v>252</v>
      </c>
      <c r="G166" s="223" t="s">
        <v>208</v>
      </c>
      <c r="H166" s="224">
        <v>285.25</v>
      </c>
      <c r="I166" s="225"/>
      <c r="J166" s="226">
        <f>ROUND(I166*H166,2)</f>
        <v>0</v>
      </c>
      <c r="K166" s="222" t="s">
        <v>179</v>
      </c>
      <c r="L166" s="45"/>
      <c r="M166" s="227" t="s">
        <v>1</v>
      </c>
      <c r="N166" s="228" t="s">
        <v>41</v>
      </c>
      <c r="O166" s="92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1" t="s">
        <v>180</v>
      </c>
      <c r="AT166" s="231" t="s">
        <v>175</v>
      </c>
      <c r="AU166" s="231" t="s">
        <v>86</v>
      </c>
      <c r="AY166" s="18" t="s">
        <v>173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8" t="s">
        <v>84</v>
      </c>
      <c r="BK166" s="232">
        <f>ROUND(I166*H166,2)</f>
        <v>0</v>
      </c>
      <c r="BL166" s="18" t="s">
        <v>180</v>
      </c>
      <c r="BM166" s="231" t="s">
        <v>253</v>
      </c>
    </row>
    <row r="167" spans="1:51" s="13" customFormat="1" ht="12">
      <c r="A167" s="13"/>
      <c r="B167" s="233"/>
      <c r="C167" s="234"/>
      <c r="D167" s="235" t="s">
        <v>182</v>
      </c>
      <c r="E167" s="236" t="s">
        <v>1</v>
      </c>
      <c r="F167" s="237" t="s">
        <v>254</v>
      </c>
      <c r="G167" s="234"/>
      <c r="H167" s="238">
        <v>85.25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182</v>
      </c>
      <c r="AU167" s="244" t="s">
        <v>86</v>
      </c>
      <c r="AV167" s="13" t="s">
        <v>86</v>
      </c>
      <c r="AW167" s="13" t="s">
        <v>32</v>
      </c>
      <c r="AX167" s="13" t="s">
        <v>76</v>
      </c>
      <c r="AY167" s="244" t="s">
        <v>173</v>
      </c>
    </row>
    <row r="168" spans="1:51" s="13" customFormat="1" ht="12">
      <c r="A168" s="13"/>
      <c r="B168" s="233"/>
      <c r="C168" s="234"/>
      <c r="D168" s="235" t="s">
        <v>182</v>
      </c>
      <c r="E168" s="236" t="s">
        <v>1</v>
      </c>
      <c r="F168" s="237" t="s">
        <v>255</v>
      </c>
      <c r="G168" s="234"/>
      <c r="H168" s="238">
        <v>200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182</v>
      </c>
      <c r="AU168" s="244" t="s">
        <v>86</v>
      </c>
      <c r="AV168" s="13" t="s">
        <v>86</v>
      </c>
      <c r="AW168" s="13" t="s">
        <v>32</v>
      </c>
      <c r="AX168" s="13" t="s">
        <v>76</v>
      </c>
      <c r="AY168" s="244" t="s">
        <v>173</v>
      </c>
    </row>
    <row r="169" spans="1:51" s="14" customFormat="1" ht="12">
      <c r="A169" s="14"/>
      <c r="B169" s="245"/>
      <c r="C169" s="246"/>
      <c r="D169" s="235" t="s">
        <v>182</v>
      </c>
      <c r="E169" s="247" t="s">
        <v>1</v>
      </c>
      <c r="F169" s="248" t="s">
        <v>185</v>
      </c>
      <c r="G169" s="246"/>
      <c r="H169" s="249">
        <v>285.25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182</v>
      </c>
      <c r="AU169" s="255" t="s">
        <v>86</v>
      </c>
      <c r="AV169" s="14" t="s">
        <v>180</v>
      </c>
      <c r="AW169" s="14" t="s">
        <v>32</v>
      </c>
      <c r="AX169" s="14" t="s">
        <v>84</v>
      </c>
      <c r="AY169" s="255" t="s">
        <v>173</v>
      </c>
    </row>
    <row r="170" spans="1:65" s="2" customFormat="1" ht="24.15" customHeight="1">
      <c r="A170" s="39"/>
      <c r="B170" s="40"/>
      <c r="C170" s="220" t="s">
        <v>8</v>
      </c>
      <c r="D170" s="220" t="s">
        <v>175</v>
      </c>
      <c r="E170" s="221" t="s">
        <v>256</v>
      </c>
      <c r="F170" s="222" t="s">
        <v>257</v>
      </c>
      <c r="G170" s="223" t="s">
        <v>208</v>
      </c>
      <c r="H170" s="224">
        <v>305.25</v>
      </c>
      <c r="I170" s="225"/>
      <c r="J170" s="226">
        <f>ROUND(I170*H170,2)</f>
        <v>0</v>
      </c>
      <c r="K170" s="222" t="s">
        <v>179</v>
      </c>
      <c r="L170" s="45"/>
      <c r="M170" s="227" t="s">
        <v>1</v>
      </c>
      <c r="N170" s="228" t="s">
        <v>41</v>
      </c>
      <c r="O170" s="92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1" t="s">
        <v>180</v>
      </c>
      <c r="AT170" s="231" t="s">
        <v>175</v>
      </c>
      <c r="AU170" s="231" t="s">
        <v>86</v>
      </c>
      <c r="AY170" s="18" t="s">
        <v>173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8" t="s">
        <v>84</v>
      </c>
      <c r="BK170" s="232">
        <f>ROUND(I170*H170,2)</f>
        <v>0</v>
      </c>
      <c r="BL170" s="18" t="s">
        <v>180</v>
      </c>
      <c r="BM170" s="231" t="s">
        <v>258</v>
      </c>
    </row>
    <row r="171" spans="1:51" s="13" customFormat="1" ht="12">
      <c r="A171" s="13"/>
      <c r="B171" s="233"/>
      <c r="C171" s="234"/>
      <c r="D171" s="235" t="s">
        <v>182</v>
      </c>
      <c r="E171" s="236" t="s">
        <v>1</v>
      </c>
      <c r="F171" s="237" t="s">
        <v>259</v>
      </c>
      <c r="G171" s="234"/>
      <c r="H171" s="238">
        <v>220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182</v>
      </c>
      <c r="AU171" s="244" t="s">
        <v>86</v>
      </c>
      <c r="AV171" s="13" t="s">
        <v>86</v>
      </c>
      <c r="AW171" s="13" t="s">
        <v>32</v>
      </c>
      <c r="AX171" s="13" t="s">
        <v>76</v>
      </c>
      <c r="AY171" s="244" t="s">
        <v>173</v>
      </c>
    </row>
    <row r="172" spans="1:51" s="13" customFormat="1" ht="12">
      <c r="A172" s="13"/>
      <c r="B172" s="233"/>
      <c r="C172" s="234"/>
      <c r="D172" s="235" t="s">
        <v>182</v>
      </c>
      <c r="E172" s="236" t="s">
        <v>1</v>
      </c>
      <c r="F172" s="237" t="s">
        <v>123</v>
      </c>
      <c r="G172" s="234"/>
      <c r="H172" s="238">
        <v>85.25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182</v>
      </c>
      <c r="AU172" s="244" t="s">
        <v>86</v>
      </c>
      <c r="AV172" s="13" t="s">
        <v>86</v>
      </c>
      <c r="AW172" s="13" t="s">
        <v>32</v>
      </c>
      <c r="AX172" s="13" t="s">
        <v>76</v>
      </c>
      <c r="AY172" s="244" t="s">
        <v>173</v>
      </c>
    </row>
    <row r="173" spans="1:51" s="14" customFormat="1" ht="12">
      <c r="A173" s="14"/>
      <c r="B173" s="245"/>
      <c r="C173" s="246"/>
      <c r="D173" s="235" t="s">
        <v>182</v>
      </c>
      <c r="E173" s="247" t="s">
        <v>1</v>
      </c>
      <c r="F173" s="248" t="s">
        <v>185</v>
      </c>
      <c r="G173" s="246"/>
      <c r="H173" s="249">
        <v>305.25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5" t="s">
        <v>182</v>
      </c>
      <c r="AU173" s="255" t="s">
        <v>86</v>
      </c>
      <c r="AV173" s="14" t="s">
        <v>180</v>
      </c>
      <c r="AW173" s="14" t="s">
        <v>32</v>
      </c>
      <c r="AX173" s="14" t="s">
        <v>84</v>
      </c>
      <c r="AY173" s="255" t="s">
        <v>173</v>
      </c>
    </row>
    <row r="174" spans="1:65" s="2" customFormat="1" ht="33" customHeight="1">
      <c r="A174" s="39"/>
      <c r="B174" s="40"/>
      <c r="C174" s="220" t="s">
        <v>260</v>
      </c>
      <c r="D174" s="220" t="s">
        <v>175</v>
      </c>
      <c r="E174" s="221" t="s">
        <v>261</v>
      </c>
      <c r="F174" s="222" t="s">
        <v>262</v>
      </c>
      <c r="G174" s="223" t="s">
        <v>178</v>
      </c>
      <c r="H174" s="224">
        <v>47.04</v>
      </c>
      <c r="I174" s="225"/>
      <c r="J174" s="226">
        <f>ROUND(I174*H174,2)</f>
        <v>0</v>
      </c>
      <c r="K174" s="222" t="s">
        <v>1</v>
      </c>
      <c r="L174" s="45"/>
      <c r="M174" s="227" t="s">
        <v>1</v>
      </c>
      <c r="N174" s="228" t="s">
        <v>41</v>
      </c>
      <c r="O174" s="92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1" t="s">
        <v>180</v>
      </c>
      <c r="AT174" s="231" t="s">
        <v>175</v>
      </c>
      <c r="AU174" s="231" t="s">
        <v>86</v>
      </c>
      <c r="AY174" s="18" t="s">
        <v>173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8" t="s">
        <v>84</v>
      </c>
      <c r="BK174" s="232">
        <f>ROUND(I174*H174,2)</f>
        <v>0</v>
      </c>
      <c r="BL174" s="18" t="s">
        <v>180</v>
      </c>
      <c r="BM174" s="231" t="s">
        <v>263</v>
      </c>
    </row>
    <row r="175" spans="1:51" s="13" customFormat="1" ht="12">
      <c r="A175" s="13"/>
      <c r="B175" s="233"/>
      <c r="C175" s="234"/>
      <c r="D175" s="235" t="s">
        <v>182</v>
      </c>
      <c r="E175" s="236" t="s">
        <v>1</v>
      </c>
      <c r="F175" s="237" t="s">
        <v>264</v>
      </c>
      <c r="G175" s="234"/>
      <c r="H175" s="238">
        <v>14.4</v>
      </c>
      <c r="I175" s="239"/>
      <c r="J175" s="234"/>
      <c r="K175" s="234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182</v>
      </c>
      <c r="AU175" s="244" t="s">
        <v>86</v>
      </c>
      <c r="AV175" s="13" t="s">
        <v>86</v>
      </c>
      <c r="AW175" s="13" t="s">
        <v>32</v>
      </c>
      <c r="AX175" s="13" t="s">
        <v>76</v>
      </c>
      <c r="AY175" s="244" t="s">
        <v>173</v>
      </c>
    </row>
    <row r="176" spans="1:51" s="13" customFormat="1" ht="12">
      <c r="A176" s="13"/>
      <c r="B176" s="233"/>
      <c r="C176" s="234"/>
      <c r="D176" s="235" t="s">
        <v>182</v>
      </c>
      <c r="E176" s="236" t="s">
        <v>1</v>
      </c>
      <c r="F176" s="237" t="s">
        <v>265</v>
      </c>
      <c r="G176" s="234"/>
      <c r="H176" s="238">
        <v>32.64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182</v>
      </c>
      <c r="AU176" s="244" t="s">
        <v>86</v>
      </c>
      <c r="AV176" s="13" t="s">
        <v>86</v>
      </c>
      <c r="AW176" s="13" t="s">
        <v>32</v>
      </c>
      <c r="AX176" s="13" t="s">
        <v>76</v>
      </c>
      <c r="AY176" s="244" t="s">
        <v>173</v>
      </c>
    </row>
    <row r="177" spans="1:51" s="14" customFormat="1" ht="12">
      <c r="A177" s="14"/>
      <c r="B177" s="245"/>
      <c r="C177" s="246"/>
      <c r="D177" s="235" t="s">
        <v>182</v>
      </c>
      <c r="E177" s="247" t="s">
        <v>1</v>
      </c>
      <c r="F177" s="248" t="s">
        <v>185</v>
      </c>
      <c r="G177" s="246"/>
      <c r="H177" s="249">
        <v>47.04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5" t="s">
        <v>182</v>
      </c>
      <c r="AU177" s="255" t="s">
        <v>86</v>
      </c>
      <c r="AV177" s="14" t="s">
        <v>180</v>
      </c>
      <c r="AW177" s="14" t="s">
        <v>32</v>
      </c>
      <c r="AX177" s="14" t="s">
        <v>84</v>
      </c>
      <c r="AY177" s="255" t="s">
        <v>173</v>
      </c>
    </row>
    <row r="178" spans="1:65" s="2" customFormat="1" ht="37.8" customHeight="1">
      <c r="A178" s="39"/>
      <c r="B178" s="40"/>
      <c r="C178" s="220" t="s">
        <v>266</v>
      </c>
      <c r="D178" s="220" t="s">
        <v>175</v>
      </c>
      <c r="E178" s="221" t="s">
        <v>267</v>
      </c>
      <c r="F178" s="222" t="s">
        <v>268</v>
      </c>
      <c r="G178" s="223" t="s">
        <v>208</v>
      </c>
      <c r="H178" s="224">
        <v>200</v>
      </c>
      <c r="I178" s="225"/>
      <c r="J178" s="226">
        <f>ROUND(I178*H178,2)</f>
        <v>0</v>
      </c>
      <c r="K178" s="222" t="s">
        <v>1</v>
      </c>
      <c r="L178" s="45"/>
      <c r="M178" s="227" t="s">
        <v>1</v>
      </c>
      <c r="N178" s="228" t="s">
        <v>41</v>
      </c>
      <c r="O178" s="92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1" t="s">
        <v>180</v>
      </c>
      <c r="AT178" s="231" t="s">
        <v>175</v>
      </c>
      <c r="AU178" s="231" t="s">
        <v>86</v>
      </c>
      <c r="AY178" s="18" t="s">
        <v>173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8" t="s">
        <v>84</v>
      </c>
      <c r="BK178" s="232">
        <f>ROUND(I178*H178,2)</f>
        <v>0</v>
      </c>
      <c r="BL178" s="18" t="s">
        <v>180</v>
      </c>
      <c r="BM178" s="231" t="s">
        <v>269</v>
      </c>
    </row>
    <row r="179" spans="1:51" s="13" customFormat="1" ht="12">
      <c r="A179" s="13"/>
      <c r="B179" s="233"/>
      <c r="C179" s="234"/>
      <c r="D179" s="235" t="s">
        <v>182</v>
      </c>
      <c r="E179" s="236" t="s">
        <v>1</v>
      </c>
      <c r="F179" s="237" t="s">
        <v>270</v>
      </c>
      <c r="G179" s="234"/>
      <c r="H179" s="238">
        <v>200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182</v>
      </c>
      <c r="AU179" s="244" t="s">
        <v>86</v>
      </c>
      <c r="AV179" s="13" t="s">
        <v>86</v>
      </c>
      <c r="AW179" s="13" t="s">
        <v>32</v>
      </c>
      <c r="AX179" s="13" t="s">
        <v>76</v>
      </c>
      <c r="AY179" s="244" t="s">
        <v>173</v>
      </c>
    </row>
    <row r="180" spans="1:51" s="14" customFormat="1" ht="12">
      <c r="A180" s="14"/>
      <c r="B180" s="245"/>
      <c r="C180" s="246"/>
      <c r="D180" s="235" t="s">
        <v>182</v>
      </c>
      <c r="E180" s="247" t="s">
        <v>126</v>
      </c>
      <c r="F180" s="248" t="s">
        <v>185</v>
      </c>
      <c r="G180" s="246"/>
      <c r="H180" s="249">
        <v>200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182</v>
      </c>
      <c r="AU180" s="255" t="s">
        <v>86</v>
      </c>
      <c r="AV180" s="14" t="s">
        <v>180</v>
      </c>
      <c r="AW180" s="14" t="s">
        <v>4</v>
      </c>
      <c r="AX180" s="14" t="s">
        <v>84</v>
      </c>
      <c r="AY180" s="255" t="s">
        <v>173</v>
      </c>
    </row>
    <row r="181" spans="1:65" s="2" customFormat="1" ht="33" customHeight="1">
      <c r="A181" s="39"/>
      <c r="B181" s="40"/>
      <c r="C181" s="220" t="s">
        <v>271</v>
      </c>
      <c r="D181" s="220" t="s">
        <v>175</v>
      </c>
      <c r="E181" s="221" t="s">
        <v>272</v>
      </c>
      <c r="F181" s="222" t="s">
        <v>273</v>
      </c>
      <c r="G181" s="223" t="s">
        <v>208</v>
      </c>
      <c r="H181" s="224">
        <v>85.25</v>
      </c>
      <c r="I181" s="225"/>
      <c r="J181" s="226">
        <f>ROUND(I181*H181,2)</f>
        <v>0</v>
      </c>
      <c r="K181" s="222" t="s">
        <v>179</v>
      </c>
      <c r="L181" s="45"/>
      <c r="M181" s="227" t="s">
        <v>1</v>
      </c>
      <c r="N181" s="228" t="s">
        <v>41</v>
      </c>
      <c r="O181" s="92"/>
      <c r="P181" s="229">
        <f>O181*H181</f>
        <v>0</v>
      </c>
      <c r="Q181" s="229">
        <v>0.101</v>
      </c>
      <c r="R181" s="229">
        <f>Q181*H181</f>
        <v>8.61025</v>
      </c>
      <c r="S181" s="229">
        <v>0</v>
      </c>
      <c r="T181" s="230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1" t="s">
        <v>180</v>
      </c>
      <c r="AT181" s="231" t="s">
        <v>175</v>
      </c>
      <c r="AU181" s="231" t="s">
        <v>86</v>
      </c>
      <c r="AY181" s="18" t="s">
        <v>173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8" t="s">
        <v>84</v>
      </c>
      <c r="BK181" s="232">
        <f>ROUND(I181*H181,2)</f>
        <v>0</v>
      </c>
      <c r="BL181" s="18" t="s">
        <v>180</v>
      </c>
      <c r="BM181" s="231" t="s">
        <v>274</v>
      </c>
    </row>
    <row r="182" spans="1:51" s="13" customFormat="1" ht="12">
      <c r="A182" s="13"/>
      <c r="B182" s="233"/>
      <c r="C182" s="234"/>
      <c r="D182" s="235" t="s">
        <v>182</v>
      </c>
      <c r="E182" s="236" t="s">
        <v>1</v>
      </c>
      <c r="F182" s="237" t="s">
        <v>275</v>
      </c>
      <c r="G182" s="234"/>
      <c r="H182" s="238">
        <v>44.25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182</v>
      </c>
      <c r="AU182" s="244" t="s">
        <v>86</v>
      </c>
      <c r="AV182" s="13" t="s">
        <v>86</v>
      </c>
      <c r="AW182" s="13" t="s">
        <v>32</v>
      </c>
      <c r="AX182" s="13" t="s">
        <v>76</v>
      </c>
      <c r="AY182" s="244" t="s">
        <v>173</v>
      </c>
    </row>
    <row r="183" spans="1:51" s="13" customFormat="1" ht="12">
      <c r="A183" s="13"/>
      <c r="B183" s="233"/>
      <c r="C183" s="234"/>
      <c r="D183" s="235" t="s">
        <v>182</v>
      </c>
      <c r="E183" s="236" t="s">
        <v>1</v>
      </c>
      <c r="F183" s="237" t="s">
        <v>276</v>
      </c>
      <c r="G183" s="234"/>
      <c r="H183" s="238">
        <v>16</v>
      </c>
      <c r="I183" s="239"/>
      <c r="J183" s="234"/>
      <c r="K183" s="234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182</v>
      </c>
      <c r="AU183" s="244" t="s">
        <v>86</v>
      </c>
      <c r="AV183" s="13" t="s">
        <v>86</v>
      </c>
      <c r="AW183" s="13" t="s">
        <v>32</v>
      </c>
      <c r="AX183" s="13" t="s">
        <v>76</v>
      </c>
      <c r="AY183" s="244" t="s">
        <v>173</v>
      </c>
    </row>
    <row r="184" spans="1:51" s="13" customFormat="1" ht="12">
      <c r="A184" s="13"/>
      <c r="B184" s="233"/>
      <c r="C184" s="234"/>
      <c r="D184" s="235" t="s">
        <v>182</v>
      </c>
      <c r="E184" s="236" t="s">
        <v>1</v>
      </c>
      <c r="F184" s="237" t="s">
        <v>277</v>
      </c>
      <c r="G184" s="234"/>
      <c r="H184" s="238">
        <v>25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182</v>
      </c>
      <c r="AU184" s="244" t="s">
        <v>86</v>
      </c>
      <c r="AV184" s="13" t="s">
        <v>86</v>
      </c>
      <c r="AW184" s="13" t="s">
        <v>32</v>
      </c>
      <c r="AX184" s="13" t="s">
        <v>76</v>
      </c>
      <c r="AY184" s="244" t="s">
        <v>173</v>
      </c>
    </row>
    <row r="185" spans="1:51" s="14" customFormat="1" ht="12">
      <c r="A185" s="14"/>
      <c r="B185" s="245"/>
      <c r="C185" s="246"/>
      <c r="D185" s="235" t="s">
        <v>182</v>
      </c>
      <c r="E185" s="247" t="s">
        <v>123</v>
      </c>
      <c r="F185" s="248" t="s">
        <v>185</v>
      </c>
      <c r="G185" s="246"/>
      <c r="H185" s="249">
        <v>85.25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182</v>
      </c>
      <c r="AU185" s="255" t="s">
        <v>86</v>
      </c>
      <c r="AV185" s="14" t="s">
        <v>180</v>
      </c>
      <c r="AW185" s="14" t="s">
        <v>32</v>
      </c>
      <c r="AX185" s="14" t="s">
        <v>84</v>
      </c>
      <c r="AY185" s="255" t="s">
        <v>173</v>
      </c>
    </row>
    <row r="186" spans="1:65" s="2" customFormat="1" ht="21.75" customHeight="1">
      <c r="A186" s="39"/>
      <c r="B186" s="40"/>
      <c r="C186" s="256" t="s">
        <v>278</v>
      </c>
      <c r="D186" s="256" t="s">
        <v>279</v>
      </c>
      <c r="E186" s="257" t="s">
        <v>280</v>
      </c>
      <c r="F186" s="258" t="s">
        <v>281</v>
      </c>
      <c r="G186" s="259" t="s">
        <v>208</v>
      </c>
      <c r="H186" s="260">
        <v>87.808</v>
      </c>
      <c r="I186" s="261"/>
      <c r="J186" s="262">
        <f>ROUND(I186*H186,2)</f>
        <v>0</v>
      </c>
      <c r="K186" s="258" t="s">
        <v>1</v>
      </c>
      <c r="L186" s="263"/>
      <c r="M186" s="264" t="s">
        <v>1</v>
      </c>
      <c r="N186" s="265" t="s">
        <v>41</v>
      </c>
      <c r="O186" s="92"/>
      <c r="P186" s="229">
        <f>O186*H186</f>
        <v>0</v>
      </c>
      <c r="Q186" s="229">
        <v>0.115</v>
      </c>
      <c r="R186" s="229">
        <f>Q186*H186</f>
        <v>10.097920000000002</v>
      </c>
      <c r="S186" s="229">
        <v>0</v>
      </c>
      <c r="T186" s="230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1" t="s">
        <v>216</v>
      </c>
      <c r="AT186" s="231" t="s">
        <v>279</v>
      </c>
      <c r="AU186" s="231" t="s">
        <v>86</v>
      </c>
      <c r="AY186" s="18" t="s">
        <v>173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8" t="s">
        <v>84</v>
      </c>
      <c r="BK186" s="232">
        <f>ROUND(I186*H186,2)</f>
        <v>0</v>
      </c>
      <c r="BL186" s="18" t="s">
        <v>180</v>
      </c>
      <c r="BM186" s="231" t="s">
        <v>282</v>
      </c>
    </row>
    <row r="187" spans="1:51" s="13" customFormat="1" ht="12">
      <c r="A187" s="13"/>
      <c r="B187" s="233"/>
      <c r="C187" s="234"/>
      <c r="D187" s="235" t="s">
        <v>182</v>
      </c>
      <c r="E187" s="234"/>
      <c r="F187" s="237" t="s">
        <v>283</v>
      </c>
      <c r="G187" s="234"/>
      <c r="H187" s="238">
        <v>87.808</v>
      </c>
      <c r="I187" s="239"/>
      <c r="J187" s="234"/>
      <c r="K187" s="234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182</v>
      </c>
      <c r="AU187" s="244" t="s">
        <v>86</v>
      </c>
      <c r="AV187" s="13" t="s">
        <v>86</v>
      </c>
      <c r="AW187" s="13" t="s">
        <v>4</v>
      </c>
      <c r="AX187" s="13" t="s">
        <v>84</v>
      </c>
      <c r="AY187" s="244" t="s">
        <v>173</v>
      </c>
    </row>
    <row r="188" spans="1:63" s="12" customFormat="1" ht="22.8" customHeight="1">
      <c r="A188" s="12"/>
      <c r="B188" s="204"/>
      <c r="C188" s="205"/>
      <c r="D188" s="206" t="s">
        <v>75</v>
      </c>
      <c r="E188" s="218" t="s">
        <v>222</v>
      </c>
      <c r="F188" s="218" t="s">
        <v>284</v>
      </c>
      <c r="G188" s="205"/>
      <c r="H188" s="205"/>
      <c r="I188" s="208"/>
      <c r="J188" s="219">
        <f>BK188</f>
        <v>0</v>
      </c>
      <c r="K188" s="205"/>
      <c r="L188" s="210"/>
      <c r="M188" s="211"/>
      <c r="N188" s="212"/>
      <c r="O188" s="212"/>
      <c r="P188" s="213">
        <f>SUM(P189:P197)</f>
        <v>0</v>
      </c>
      <c r="Q188" s="212"/>
      <c r="R188" s="213">
        <f>SUM(R189:R197)</f>
        <v>9.946386875</v>
      </c>
      <c r="S188" s="212"/>
      <c r="T188" s="214">
        <f>SUM(T189:T197)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5" t="s">
        <v>84</v>
      </c>
      <c r="AT188" s="216" t="s">
        <v>75</v>
      </c>
      <c r="AU188" s="216" t="s">
        <v>84</v>
      </c>
      <c r="AY188" s="215" t="s">
        <v>173</v>
      </c>
      <c r="BK188" s="217">
        <f>SUM(BK189:BK197)</f>
        <v>0</v>
      </c>
    </row>
    <row r="189" spans="1:65" s="2" customFormat="1" ht="24.15" customHeight="1">
      <c r="A189" s="39"/>
      <c r="B189" s="40"/>
      <c r="C189" s="220" t="s">
        <v>285</v>
      </c>
      <c r="D189" s="220" t="s">
        <v>175</v>
      </c>
      <c r="E189" s="221" t="s">
        <v>286</v>
      </c>
      <c r="F189" s="222" t="s">
        <v>287</v>
      </c>
      <c r="G189" s="223" t="s">
        <v>288</v>
      </c>
      <c r="H189" s="224">
        <v>75</v>
      </c>
      <c r="I189" s="225"/>
      <c r="J189" s="226">
        <f>ROUND(I189*H189,2)</f>
        <v>0</v>
      </c>
      <c r="K189" s="222" t="s">
        <v>179</v>
      </c>
      <c r="L189" s="45"/>
      <c r="M189" s="227" t="s">
        <v>1</v>
      </c>
      <c r="N189" s="228" t="s">
        <v>41</v>
      </c>
      <c r="O189" s="92"/>
      <c r="P189" s="229">
        <f>O189*H189</f>
        <v>0</v>
      </c>
      <c r="Q189" s="229">
        <v>0.100946</v>
      </c>
      <c r="R189" s="229">
        <f>Q189*H189</f>
        <v>7.57095</v>
      </c>
      <c r="S189" s="229">
        <v>0</v>
      </c>
      <c r="T189" s="230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1" t="s">
        <v>180</v>
      </c>
      <c r="AT189" s="231" t="s">
        <v>175</v>
      </c>
      <c r="AU189" s="231" t="s">
        <v>86</v>
      </c>
      <c r="AY189" s="18" t="s">
        <v>173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8" t="s">
        <v>84</v>
      </c>
      <c r="BK189" s="232">
        <f>ROUND(I189*H189,2)</f>
        <v>0</v>
      </c>
      <c r="BL189" s="18" t="s">
        <v>180</v>
      </c>
      <c r="BM189" s="231" t="s">
        <v>289</v>
      </c>
    </row>
    <row r="190" spans="1:51" s="13" customFormat="1" ht="12">
      <c r="A190" s="13"/>
      <c r="B190" s="233"/>
      <c r="C190" s="234"/>
      <c r="D190" s="235" t="s">
        <v>182</v>
      </c>
      <c r="E190" s="236" t="s">
        <v>1</v>
      </c>
      <c r="F190" s="237" t="s">
        <v>290</v>
      </c>
      <c r="G190" s="234"/>
      <c r="H190" s="238">
        <v>75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182</v>
      </c>
      <c r="AU190" s="244" t="s">
        <v>86</v>
      </c>
      <c r="AV190" s="13" t="s">
        <v>86</v>
      </c>
      <c r="AW190" s="13" t="s">
        <v>32</v>
      </c>
      <c r="AX190" s="13" t="s">
        <v>76</v>
      </c>
      <c r="AY190" s="244" t="s">
        <v>173</v>
      </c>
    </row>
    <row r="191" spans="1:51" s="14" customFormat="1" ht="12">
      <c r="A191" s="14"/>
      <c r="B191" s="245"/>
      <c r="C191" s="246"/>
      <c r="D191" s="235" t="s">
        <v>182</v>
      </c>
      <c r="E191" s="247" t="s">
        <v>291</v>
      </c>
      <c r="F191" s="248" t="s">
        <v>185</v>
      </c>
      <c r="G191" s="246"/>
      <c r="H191" s="249">
        <v>75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182</v>
      </c>
      <c r="AU191" s="255" t="s">
        <v>86</v>
      </c>
      <c r="AV191" s="14" t="s">
        <v>180</v>
      </c>
      <c r="AW191" s="14" t="s">
        <v>32</v>
      </c>
      <c r="AX191" s="14" t="s">
        <v>84</v>
      </c>
      <c r="AY191" s="255" t="s">
        <v>173</v>
      </c>
    </row>
    <row r="192" spans="1:65" s="2" customFormat="1" ht="16.5" customHeight="1">
      <c r="A192" s="39"/>
      <c r="B192" s="40"/>
      <c r="C192" s="256" t="s">
        <v>7</v>
      </c>
      <c r="D192" s="256" t="s">
        <v>279</v>
      </c>
      <c r="E192" s="257" t="s">
        <v>292</v>
      </c>
      <c r="F192" s="258" t="s">
        <v>293</v>
      </c>
      <c r="G192" s="259" t="s">
        <v>288</v>
      </c>
      <c r="H192" s="260">
        <v>78.75</v>
      </c>
      <c r="I192" s="261"/>
      <c r="J192" s="262">
        <f>ROUND(I192*H192,2)</f>
        <v>0</v>
      </c>
      <c r="K192" s="258" t="s">
        <v>179</v>
      </c>
      <c r="L192" s="263"/>
      <c r="M192" s="264" t="s">
        <v>1</v>
      </c>
      <c r="N192" s="265" t="s">
        <v>41</v>
      </c>
      <c r="O192" s="92"/>
      <c r="P192" s="229">
        <f>O192*H192</f>
        <v>0</v>
      </c>
      <c r="Q192" s="229">
        <v>0.028</v>
      </c>
      <c r="R192" s="229">
        <f>Q192*H192</f>
        <v>2.205</v>
      </c>
      <c r="S192" s="229">
        <v>0</v>
      </c>
      <c r="T192" s="230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1" t="s">
        <v>216</v>
      </c>
      <c r="AT192" s="231" t="s">
        <v>279</v>
      </c>
      <c r="AU192" s="231" t="s">
        <v>86</v>
      </c>
      <c r="AY192" s="18" t="s">
        <v>173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8" t="s">
        <v>84</v>
      </c>
      <c r="BK192" s="232">
        <f>ROUND(I192*H192,2)</f>
        <v>0</v>
      </c>
      <c r="BL192" s="18" t="s">
        <v>180</v>
      </c>
      <c r="BM192" s="231" t="s">
        <v>294</v>
      </c>
    </row>
    <row r="193" spans="1:51" s="13" customFormat="1" ht="12">
      <c r="A193" s="13"/>
      <c r="B193" s="233"/>
      <c r="C193" s="234"/>
      <c r="D193" s="235" t="s">
        <v>182</v>
      </c>
      <c r="E193" s="234"/>
      <c r="F193" s="237" t="s">
        <v>295</v>
      </c>
      <c r="G193" s="234"/>
      <c r="H193" s="238">
        <v>78.75</v>
      </c>
      <c r="I193" s="239"/>
      <c r="J193" s="234"/>
      <c r="K193" s="234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182</v>
      </c>
      <c r="AU193" s="244" t="s">
        <v>86</v>
      </c>
      <c r="AV193" s="13" t="s">
        <v>86</v>
      </c>
      <c r="AW193" s="13" t="s">
        <v>4</v>
      </c>
      <c r="AX193" s="13" t="s">
        <v>84</v>
      </c>
      <c r="AY193" s="244" t="s">
        <v>173</v>
      </c>
    </row>
    <row r="194" spans="1:65" s="2" customFormat="1" ht="24.15" customHeight="1">
      <c r="A194" s="39"/>
      <c r="B194" s="40"/>
      <c r="C194" s="220" t="s">
        <v>296</v>
      </c>
      <c r="D194" s="220" t="s">
        <v>175</v>
      </c>
      <c r="E194" s="221" t="s">
        <v>297</v>
      </c>
      <c r="F194" s="222" t="s">
        <v>298</v>
      </c>
      <c r="G194" s="223" t="s">
        <v>208</v>
      </c>
      <c r="H194" s="224">
        <v>285.25</v>
      </c>
      <c r="I194" s="225"/>
      <c r="J194" s="226">
        <f>ROUND(I194*H194,2)</f>
        <v>0</v>
      </c>
      <c r="K194" s="222" t="s">
        <v>179</v>
      </c>
      <c r="L194" s="45"/>
      <c r="M194" s="227" t="s">
        <v>1</v>
      </c>
      <c r="N194" s="228" t="s">
        <v>41</v>
      </c>
      <c r="O194" s="92"/>
      <c r="P194" s="229">
        <f>O194*H194</f>
        <v>0</v>
      </c>
      <c r="Q194" s="229">
        <v>0.0004675</v>
      </c>
      <c r="R194" s="229">
        <f>Q194*H194</f>
        <v>0.133354375</v>
      </c>
      <c r="S194" s="229">
        <v>0</v>
      </c>
      <c r="T194" s="230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1" t="s">
        <v>180</v>
      </c>
      <c r="AT194" s="231" t="s">
        <v>175</v>
      </c>
      <c r="AU194" s="231" t="s">
        <v>86</v>
      </c>
      <c r="AY194" s="18" t="s">
        <v>173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8" t="s">
        <v>84</v>
      </c>
      <c r="BK194" s="232">
        <f>ROUND(I194*H194,2)</f>
        <v>0</v>
      </c>
      <c r="BL194" s="18" t="s">
        <v>180</v>
      </c>
      <c r="BM194" s="231" t="s">
        <v>299</v>
      </c>
    </row>
    <row r="195" spans="1:51" s="13" customFormat="1" ht="12">
      <c r="A195" s="13"/>
      <c r="B195" s="233"/>
      <c r="C195" s="234"/>
      <c r="D195" s="235" t="s">
        <v>182</v>
      </c>
      <c r="E195" s="236" t="s">
        <v>1</v>
      </c>
      <c r="F195" s="237" t="s">
        <v>300</v>
      </c>
      <c r="G195" s="234"/>
      <c r="H195" s="238">
        <v>285.25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182</v>
      </c>
      <c r="AU195" s="244" t="s">
        <v>86</v>
      </c>
      <c r="AV195" s="13" t="s">
        <v>86</v>
      </c>
      <c r="AW195" s="13" t="s">
        <v>32</v>
      </c>
      <c r="AX195" s="13" t="s">
        <v>84</v>
      </c>
      <c r="AY195" s="244" t="s">
        <v>173</v>
      </c>
    </row>
    <row r="196" spans="1:65" s="2" customFormat="1" ht="16.5" customHeight="1">
      <c r="A196" s="39"/>
      <c r="B196" s="40"/>
      <c r="C196" s="220" t="s">
        <v>301</v>
      </c>
      <c r="D196" s="220" t="s">
        <v>175</v>
      </c>
      <c r="E196" s="221" t="s">
        <v>302</v>
      </c>
      <c r="F196" s="222" t="s">
        <v>303</v>
      </c>
      <c r="G196" s="223" t="s">
        <v>208</v>
      </c>
      <c r="H196" s="224">
        <v>285.25</v>
      </c>
      <c r="I196" s="225"/>
      <c r="J196" s="226">
        <f>ROUND(I196*H196,2)</f>
        <v>0</v>
      </c>
      <c r="K196" s="222" t="s">
        <v>179</v>
      </c>
      <c r="L196" s="45"/>
      <c r="M196" s="227" t="s">
        <v>1</v>
      </c>
      <c r="N196" s="228" t="s">
        <v>41</v>
      </c>
      <c r="O196" s="92"/>
      <c r="P196" s="229">
        <f>O196*H196</f>
        <v>0</v>
      </c>
      <c r="Q196" s="229">
        <v>0.00013</v>
      </c>
      <c r="R196" s="229">
        <f>Q196*H196</f>
        <v>0.0370825</v>
      </c>
      <c r="S196" s="229">
        <v>0</v>
      </c>
      <c r="T196" s="230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1" t="s">
        <v>180</v>
      </c>
      <c r="AT196" s="231" t="s">
        <v>175</v>
      </c>
      <c r="AU196" s="231" t="s">
        <v>86</v>
      </c>
      <c r="AY196" s="18" t="s">
        <v>173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8" t="s">
        <v>84</v>
      </c>
      <c r="BK196" s="232">
        <f>ROUND(I196*H196,2)</f>
        <v>0</v>
      </c>
      <c r="BL196" s="18" t="s">
        <v>180</v>
      </c>
      <c r="BM196" s="231" t="s">
        <v>304</v>
      </c>
    </row>
    <row r="197" spans="1:51" s="13" customFormat="1" ht="12">
      <c r="A197" s="13"/>
      <c r="B197" s="233"/>
      <c r="C197" s="234"/>
      <c r="D197" s="235" t="s">
        <v>182</v>
      </c>
      <c r="E197" s="236" t="s">
        <v>1</v>
      </c>
      <c r="F197" s="237" t="s">
        <v>300</v>
      </c>
      <c r="G197" s="234"/>
      <c r="H197" s="238">
        <v>285.25</v>
      </c>
      <c r="I197" s="239"/>
      <c r="J197" s="234"/>
      <c r="K197" s="234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182</v>
      </c>
      <c r="AU197" s="244" t="s">
        <v>86</v>
      </c>
      <c r="AV197" s="13" t="s">
        <v>86</v>
      </c>
      <c r="AW197" s="13" t="s">
        <v>32</v>
      </c>
      <c r="AX197" s="13" t="s">
        <v>84</v>
      </c>
      <c r="AY197" s="244" t="s">
        <v>173</v>
      </c>
    </row>
    <row r="198" spans="1:63" s="12" customFormat="1" ht="22.8" customHeight="1">
      <c r="A198" s="12"/>
      <c r="B198" s="204"/>
      <c r="C198" s="205"/>
      <c r="D198" s="206" t="s">
        <v>75</v>
      </c>
      <c r="E198" s="218" t="s">
        <v>305</v>
      </c>
      <c r="F198" s="218" t="s">
        <v>306</v>
      </c>
      <c r="G198" s="205"/>
      <c r="H198" s="205"/>
      <c r="I198" s="208"/>
      <c r="J198" s="219">
        <f>BK198</f>
        <v>0</v>
      </c>
      <c r="K198" s="205"/>
      <c r="L198" s="210"/>
      <c r="M198" s="211"/>
      <c r="N198" s="212"/>
      <c r="O198" s="212"/>
      <c r="P198" s="213">
        <f>P199</f>
        <v>0</v>
      </c>
      <c r="Q198" s="212"/>
      <c r="R198" s="213">
        <f>R199</f>
        <v>0</v>
      </c>
      <c r="S198" s="212"/>
      <c r="T198" s="214">
        <f>T199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5" t="s">
        <v>84</v>
      </c>
      <c r="AT198" s="216" t="s">
        <v>75</v>
      </c>
      <c r="AU198" s="216" t="s">
        <v>84</v>
      </c>
      <c r="AY198" s="215" t="s">
        <v>173</v>
      </c>
      <c r="BK198" s="217">
        <f>BK199</f>
        <v>0</v>
      </c>
    </row>
    <row r="199" spans="1:65" s="2" customFormat="1" ht="16.5" customHeight="1">
      <c r="A199" s="39"/>
      <c r="B199" s="40"/>
      <c r="C199" s="220" t="s">
        <v>307</v>
      </c>
      <c r="D199" s="220" t="s">
        <v>175</v>
      </c>
      <c r="E199" s="221" t="s">
        <v>308</v>
      </c>
      <c r="F199" s="222" t="s">
        <v>309</v>
      </c>
      <c r="G199" s="223" t="s">
        <v>246</v>
      </c>
      <c r="H199" s="224">
        <v>68.425</v>
      </c>
      <c r="I199" s="225"/>
      <c r="J199" s="226">
        <f>ROUND(I199*H199,2)</f>
        <v>0</v>
      </c>
      <c r="K199" s="222" t="s">
        <v>179</v>
      </c>
      <c r="L199" s="45"/>
      <c r="M199" s="227" t="s">
        <v>1</v>
      </c>
      <c r="N199" s="228" t="s">
        <v>41</v>
      </c>
      <c r="O199" s="92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1" t="s">
        <v>180</v>
      </c>
      <c r="AT199" s="231" t="s">
        <v>175</v>
      </c>
      <c r="AU199" s="231" t="s">
        <v>86</v>
      </c>
      <c r="AY199" s="18" t="s">
        <v>173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8" t="s">
        <v>84</v>
      </c>
      <c r="BK199" s="232">
        <f>ROUND(I199*H199,2)</f>
        <v>0</v>
      </c>
      <c r="BL199" s="18" t="s">
        <v>180</v>
      </c>
      <c r="BM199" s="231" t="s">
        <v>310</v>
      </c>
    </row>
    <row r="200" spans="1:63" s="12" customFormat="1" ht="25.9" customHeight="1">
      <c r="A200" s="12"/>
      <c r="B200" s="204"/>
      <c r="C200" s="205"/>
      <c r="D200" s="206" t="s">
        <v>75</v>
      </c>
      <c r="E200" s="207" t="s">
        <v>311</v>
      </c>
      <c r="F200" s="207" t="s">
        <v>312</v>
      </c>
      <c r="G200" s="205"/>
      <c r="H200" s="205"/>
      <c r="I200" s="208"/>
      <c r="J200" s="209">
        <f>BK200</f>
        <v>0</v>
      </c>
      <c r="K200" s="205"/>
      <c r="L200" s="210"/>
      <c r="M200" s="211"/>
      <c r="N200" s="212"/>
      <c r="O200" s="212"/>
      <c r="P200" s="213">
        <f>P201</f>
        <v>0</v>
      </c>
      <c r="Q200" s="212"/>
      <c r="R200" s="213">
        <f>R201</f>
        <v>0.00522</v>
      </c>
      <c r="S200" s="212"/>
      <c r="T200" s="214">
        <f>T201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5" t="s">
        <v>86</v>
      </c>
      <c r="AT200" s="216" t="s">
        <v>75</v>
      </c>
      <c r="AU200" s="216" t="s">
        <v>76</v>
      </c>
      <c r="AY200" s="215" t="s">
        <v>173</v>
      </c>
      <c r="BK200" s="217">
        <f>BK201</f>
        <v>0</v>
      </c>
    </row>
    <row r="201" spans="1:63" s="12" customFormat="1" ht="22.8" customHeight="1">
      <c r="A201" s="12"/>
      <c r="B201" s="204"/>
      <c r="C201" s="205"/>
      <c r="D201" s="206" t="s">
        <v>75</v>
      </c>
      <c r="E201" s="218" t="s">
        <v>313</v>
      </c>
      <c r="F201" s="218" t="s">
        <v>314</v>
      </c>
      <c r="G201" s="205"/>
      <c r="H201" s="205"/>
      <c r="I201" s="208"/>
      <c r="J201" s="219">
        <f>BK201</f>
        <v>0</v>
      </c>
      <c r="K201" s="205"/>
      <c r="L201" s="210"/>
      <c r="M201" s="211"/>
      <c r="N201" s="212"/>
      <c r="O201" s="212"/>
      <c r="P201" s="213">
        <f>SUM(P202:P206)</f>
        <v>0</v>
      </c>
      <c r="Q201" s="212"/>
      <c r="R201" s="213">
        <f>SUM(R202:R206)</f>
        <v>0.00522</v>
      </c>
      <c r="S201" s="212"/>
      <c r="T201" s="214">
        <f>SUM(T202:T206)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5" t="s">
        <v>86</v>
      </c>
      <c r="AT201" s="216" t="s">
        <v>75</v>
      </c>
      <c r="AU201" s="216" t="s">
        <v>84</v>
      </c>
      <c r="AY201" s="215" t="s">
        <v>173</v>
      </c>
      <c r="BK201" s="217">
        <f>SUM(BK202:BK206)</f>
        <v>0</v>
      </c>
    </row>
    <row r="202" spans="1:65" s="2" customFormat="1" ht="24.15" customHeight="1">
      <c r="A202" s="39"/>
      <c r="B202" s="40"/>
      <c r="C202" s="220" t="s">
        <v>315</v>
      </c>
      <c r="D202" s="220" t="s">
        <v>175</v>
      </c>
      <c r="E202" s="221" t="s">
        <v>316</v>
      </c>
      <c r="F202" s="222" t="s">
        <v>317</v>
      </c>
      <c r="G202" s="223" t="s">
        <v>288</v>
      </c>
      <c r="H202" s="224">
        <v>21</v>
      </c>
      <c r="I202" s="225"/>
      <c r="J202" s="226">
        <f>ROUND(I202*H202,2)</f>
        <v>0</v>
      </c>
      <c r="K202" s="222" t="s">
        <v>1</v>
      </c>
      <c r="L202" s="45"/>
      <c r="M202" s="227" t="s">
        <v>1</v>
      </c>
      <c r="N202" s="228" t="s">
        <v>41</v>
      </c>
      <c r="O202" s="92"/>
      <c r="P202" s="229">
        <f>O202*H202</f>
        <v>0</v>
      </c>
      <c r="Q202" s="229">
        <v>6E-05</v>
      </c>
      <c r="R202" s="229">
        <f>Q202*H202</f>
        <v>0.00126</v>
      </c>
      <c r="S202" s="229">
        <v>0</v>
      </c>
      <c r="T202" s="230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1" t="s">
        <v>260</v>
      </c>
      <c r="AT202" s="231" t="s">
        <v>175</v>
      </c>
      <c r="AU202" s="231" t="s">
        <v>86</v>
      </c>
      <c r="AY202" s="18" t="s">
        <v>173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8" t="s">
        <v>84</v>
      </c>
      <c r="BK202" s="232">
        <f>ROUND(I202*H202,2)</f>
        <v>0</v>
      </c>
      <c r="BL202" s="18" t="s">
        <v>260</v>
      </c>
      <c r="BM202" s="231" t="s">
        <v>318</v>
      </c>
    </row>
    <row r="203" spans="1:51" s="13" customFormat="1" ht="12">
      <c r="A203" s="13"/>
      <c r="B203" s="233"/>
      <c r="C203" s="234"/>
      <c r="D203" s="235" t="s">
        <v>182</v>
      </c>
      <c r="E203" s="236" t="s">
        <v>1</v>
      </c>
      <c r="F203" s="237" t="s">
        <v>319</v>
      </c>
      <c r="G203" s="234"/>
      <c r="H203" s="238">
        <v>21</v>
      </c>
      <c r="I203" s="239"/>
      <c r="J203" s="234"/>
      <c r="K203" s="234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182</v>
      </c>
      <c r="AU203" s="244" t="s">
        <v>86</v>
      </c>
      <c r="AV203" s="13" t="s">
        <v>86</v>
      </c>
      <c r="AW203" s="13" t="s">
        <v>32</v>
      </c>
      <c r="AX203" s="13" t="s">
        <v>84</v>
      </c>
      <c r="AY203" s="244" t="s">
        <v>173</v>
      </c>
    </row>
    <row r="204" spans="1:65" s="2" customFormat="1" ht="37.8" customHeight="1">
      <c r="A204" s="39"/>
      <c r="B204" s="40"/>
      <c r="C204" s="220" t="s">
        <v>320</v>
      </c>
      <c r="D204" s="220" t="s">
        <v>175</v>
      </c>
      <c r="E204" s="221" t="s">
        <v>321</v>
      </c>
      <c r="F204" s="222" t="s">
        <v>322</v>
      </c>
      <c r="G204" s="223" t="s">
        <v>288</v>
      </c>
      <c r="H204" s="224">
        <v>66</v>
      </c>
      <c r="I204" s="225"/>
      <c r="J204" s="226">
        <f>ROUND(I204*H204,2)</f>
        <v>0</v>
      </c>
      <c r="K204" s="222" t="s">
        <v>1</v>
      </c>
      <c r="L204" s="45"/>
      <c r="M204" s="227" t="s">
        <v>1</v>
      </c>
      <c r="N204" s="228" t="s">
        <v>41</v>
      </c>
      <c r="O204" s="92"/>
      <c r="P204" s="229">
        <f>O204*H204</f>
        <v>0</v>
      </c>
      <c r="Q204" s="229">
        <v>6E-05</v>
      </c>
      <c r="R204" s="229">
        <f>Q204*H204</f>
        <v>0.00396</v>
      </c>
      <c r="S204" s="229">
        <v>0</v>
      </c>
      <c r="T204" s="230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1" t="s">
        <v>260</v>
      </c>
      <c r="AT204" s="231" t="s">
        <v>175</v>
      </c>
      <c r="AU204" s="231" t="s">
        <v>86</v>
      </c>
      <c r="AY204" s="18" t="s">
        <v>173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8" t="s">
        <v>84</v>
      </c>
      <c r="BK204" s="232">
        <f>ROUND(I204*H204,2)</f>
        <v>0</v>
      </c>
      <c r="BL204" s="18" t="s">
        <v>260</v>
      </c>
      <c r="BM204" s="231" t="s">
        <v>323</v>
      </c>
    </row>
    <row r="205" spans="1:51" s="13" customFormat="1" ht="12">
      <c r="A205" s="13"/>
      <c r="B205" s="233"/>
      <c r="C205" s="234"/>
      <c r="D205" s="235" t="s">
        <v>182</v>
      </c>
      <c r="E205" s="236" t="s">
        <v>1</v>
      </c>
      <c r="F205" s="237" t="s">
        <v>324</v>
      </c>
      <c r="G205" s="234"/>
      <c r="H205" s="238">
        <v>66</v>
      </c>
      <c r="I205" s="239"/>
      <c r="J205" s="234"/>
      <c r="K205" s="234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182</v>
      </c>
      <c r="AU205" s="244" t="s">
        <v>86</v>
      </c>
      <c r="AV205" s="13" t="s">
        <v>86</v>
      </c>
      <c r="AW205" s="13" t="s">
        <v>32</v>
      </c>
      <c r="AX205" s="13" t="s">
        <v>84</v>
      </c>
      <c r="AY205" s="244" t="s">
        <v>173</v>
      </c>
    </row>
    <row r="206" spans="1:65" s="2" customFormat="1" ht="24.15" customHeight="1">
      <c r="A206" s="39"/>
      <c r="B206" s="40"/>
      <c r="C206" s="220" t="s">
        <v>325</v>
      </c>
      <c r="D206" s="220" t="s">
        <v>175</v>
      </c>
      <c r="E206" s="221" t="s">
        <v>326</v>
      </c>
      <c r="F206" s="222" t="s">
        <v>327</v>
      </c>
      <c r="G206" s="223" t="s">
        <v>246</v>
      </c>
      <c r="H206" s="224">
        <v>0.945</v>
      </c>
      <c r="I206" s="225"/>
      <c r="J206" s="226">
        <f>ROUND(I206*H206,2)</f>
        <v>0</v>
      </c>
      <c r="K206" s="222" t="s">
        <v>179</v>
      </c>
      <c r="L206" s="45"/>
      <c r="M206" s="266" t="s">
        <v>1</v>
      </c>
      <c r="N206" s="267" t="s">
        <v>41</v>
      </c>
      <c r="O206" s="268"/>
      <c r="P206" s="269">
        <f>O206*H206</f>
        <v>0</v>
      </c>
      <c r="Q206" s="269">
        <v>0</v>
      </c>
      <c r="R206" s="269">
        <f>Q206*H206</f>
        <v>0</v>
      </c>
      <c r="S206" s="269">
        <v>0</v>
      </c>
      <c r="T206" s="270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1" t="s">
        <v>260</v>
      </c>
      <c r="AT206" s="231" t="s">
        <v>175</v>
      </c>
      <c r="AU206" s="231" t="s">
        <v>86</v>
      </c>
      <c r="AY206" s="18" t="s">
        <v>173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8" t="s">
        <v>84</v>
      </c>
      <c r="BK206" s="232">
        <f>ROUND(I206*H206,2)</f>
        <v>0</v>
      </c>
      <c r="BL206" s="18" t="s">
        <v>260</v>
      </c>
      <c r="BM206" s="231" t="s">
        <v>328</v>
      </c>
    </row>
    <row r="207" spans="1:31" s="2" customFormat="1" ht="6.95" customHeight="1">
      <c r="A207" s="39"/>
      <c r="B207" s="67"/>
      <c r="C207" s="68"/>
      <c r="D207" s="68"/>
      <c r="E207" s="68"/>
      <c r="F207" s="68"/>
      <c r="G207" s="68"/>
      <c r="H207" s="68"/>
      <c r="I207" s="68"/>
      <c r="J207" s="68"/>
      <c r="K207" s="68"/>
      <c r="L207" s="45"/>
      <c r="M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</row>
  </sheetData>
  <sheetProtection password="CC35" sheet="1" objects="1" scenarios="1" formatColumns="0" formatRows="0" autoFilter="0"/>
  <autoFilter ref="C124:K206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  <c r="AZ2" s="137" t="s">
        <v>133</v>
      </c>
      <c r="BA2" s="137" t="s">
        <v>134</v>
      </c>
      <c r="BB2" s="137" t="s">
        <v>1</v>
      </c>
      <c r="BC2" s="137" t="s">
        <v>329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136</v>
      </c>
      <c r="BA3" s="137" t="s">
        <v>137</v>
      </c>
      <c r="BB3" s="137" t="s">
        <v>1</v>
      </c>
      <c r="BC3" s="137" t="s">
        <v>330</v>
      </c>
      <c r="BD3" s="137" t="s">
        <v>86</v>
      </c>
    </row>
    <row r="4" spans="2:5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  <c r="AZ4" s="137" t="s">
        <v>139</v>
      </c>
      <c r="BA4" s="137" t="s">
        <v>140</v>
      </c>
      <c r="BB4" s="137" t="s">
        <v>1</v>
      </c>
      <c r="BC4" s="137" t="s">
        <v>331</v>
      </c>
      <c r="BD4" s="137" t="s">
        <v>86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(9.9.2022)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332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ROUND((SUM(BE122:BE169)),2)</f>
        <v>0</v>
      </c>
      <c r="G33" s="39"/>
      <c r="H33" s="39"/>
      <c r="I33" s="157">
        <v>0.21</v>
      </c>
      <c r="J33" s="156">
        <f>ROUND(((SUM(BE122:BE169))*I33),2)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ROUND((SUM(BF122:BF169)),2)</f>
        <v>0</v>
      </c>
      <c r="G34" s="39"/>
      <c r="H34" s="39"/>
      <c r="I34" s="157">
        <v>0.15</v>
      </c>
      <c r="J34" s="156">
        <f>ROUND(((SUM(BF122:BF169))*I34),2)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ROUND((SUM(BG122:BG169)),2)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ROUND((SUM(BH122:BH169)),2)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ROUND((SUM(BI122:BI169)),2)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(9.9.2022)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D.1.1.3 - Boulder - lezecká stěna s vyhlídkou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J123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J124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151</v>
      </c>
      <c r="E99" s="190"/>
      <c r="F99" s="190"/>
      <c r="G99" s="190"/>
      <c r="H99" s="190"/>
      <c r="I99" s="190"/>
      <c r="J99" s="191">
        <f>J143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154</v>
      </c>
      <c r="E100" s="190"/>
      <c r="F100" s="190"/>
      <c r="G100" s="190"/>
      <c r="H100" s="190"/>
      <c r="I100" s="190"/>
      <c r="J100" s="191">
        <f>J154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155</v>
      </c>
      <c r="E101" s="190"/>
      <c r="F101" s="190"/>
      <c r="G101" s="190"/>
      <c r="H101" s="190"/>
      <c r="I101" s="190"/>
      <c r="J101" s="191">
        <f>J159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333</v>
      </c>
      <c r="E102" s="190"/>
      <c r="F102" s="190"/>
      <c r="G102" s="190"/>
      <c r="H102" s="190"/>
      <c r="I102" s="190"/>
      <c r="J102" s="191">
        <f>J161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158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6" t="str">
        <f>E7</f>
        <v>Vranovice sportoviště (9.9.2022)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142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D.1.1.3 - Boulder - lezecká stěna s vyhlídkou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Vranovice</v>
      </c>
      <c r="G116" s="41"/>
      <c r="H116" s="41"/>
      <c r="I116" s="33" t="s">
        <v>22</v>
      </c>
      <c r="J116" s="80" t="str">
        <f>IF(J12="","",J12)</f>
        <v>9. 9. 2022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3" t="s">
        <v>24</v>
      </c>
      <c r="D118" s="41"/>
      <c r="E118" s="41"/>
      <c r="F118" s="28" t="str">
        <f>E15</f>
        <v>Obec Vranovice, Školní 1, Vranovice 691 25</v>
      </c>
      <c r="G118" s="41"/>
      <c r="H118" s="41"/>
      <c r="I118" s="33" t="s">
        <v>30</v>
      </c>
      <c r="J118" s="37" t="str">
        <f>E21</f>
        <v xml:space="preserve">Projecticon s.r.o., A. Kopeckého 151, Nový Hrádek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3"/>
      <c r="B121" s="194"/>
      <c r="C121" s="195" t="s">
        <v>159</v>
      </c>
      <c r="D121" s="196" t="s">
        <v>61</v>
      </c>
      <c r="E121" s="196" t="s">
        <v>57</v>
      </c>
      <c r="F121" s="196" t="s">
        <v>58</v>
      </c>
      <c r="G121" s="196" t="s">
        <v>160</v>
      </c>
      <c r="H121" s="196" t="s">
        <v>161</v>
      </c>
      <c r="I121" s="196" t="s">
        <v>162</v>
      </c>
      <c r="J121" s="196" t="s">
        <v>146</v>
      </c>
      <c r="K121" s="197" t="s">
        <v>163</v>
      </c>
      <c r="L121" s="198"/>
      <c r="M121" s="101" t="s">
        <v>1</v>
      </c>
      <c r="N121" s="102" t="s">
        <v>40</v>
      </c>
      <c r="O121" s="102" t="s">
        <v>164</v>
      </c>
      <c r="P121" s="102" t="s">
        <v>165</v>
      </c>
      <c r="Q121" s="102" t="s">
        <v>166</v>
      </c>
      <c r="R121" s="102" t="s">
        <v>167</v>
      </c>
      <c r="S121" s="102" t="s">
        <v>168</v>
      </c>
      <c r="T121" s="103" t="s">
        <v>169</v>
      </c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</row>
    <row r="122" spans="1:63" s="2" customFormat="1" ht="22.8" customHeight="1">
      <c r="A122" s="39"/>
      <c r="B122" s="40"/>
      <c r="C122" s="108" t="s">
        <v>170</v>
      </c>
      <c r="D122" s="41"/>
      <c r="E122" s="41"/>
      <c r="F122" s="41"/>
      <c r="G122" s="41"/>
      <c r="H122" s="41"/>
      <c r="I122" s="41"/>
      <c r="J122" s="199">
        <f>BK122</f>
        <v>0</v>
      </c>
      <c r="K122" s="41"/>
      <c r="L122" s="45"/>
      <c r="M122" s="104"/>
      <c r="N122" s="200"/>
      <c r="O122" s="105"/>
      <c r="P122" s="201">
        <f>P123</f>
        <v>0</v>
      </c>
      <c r="Q122" s="105"/>
      <c r="R122" s="201">
        <f>R123</f>
        <v>4.611802</v>
      </c>
      <c r="S122" s="105"/>
      <c r="T122" s="202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148</v>
      </c>
      <c r="BK122" s="203">
        <f>BK123</f>
        <v>0</v>
      </c>
    </row>
    <row r="123" spans="1:63" s="12" customFormat="1" ht="25.9" customHeight="1">
      <c r="A123" s="12"/>
      <c r="B123" s="204"/>
      <c r="C123" s="205"/>
      <c r="D123" s="206" t="s">
        <v>75</v>
      </c>
      <c r="E123" s="207" t="s">
        <v>171</v>
      </c>
      <c r="F123" s="207" t="s">
        <v>172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P124+P143+P154+P159+P161</f>
        <v>0</v>
      </c>
      <c r="Q123" s="212"/>
      <c r="R123" s="213">
        <f>R124+R143+R154+R159+R161</f>
        <v>4.611802</v>
      </c>
      <c r="S123" s="212"/>
      <c r="T123" s="214">
        <f>T124+T143+T154+T159+T161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84</v>
      </c>
      <c r="AT123" s="216" t="s">
        <v>75</v>
      </c>
      <c r="AU123" s="216" t="s">
        <v>76</v>
      </c>
      <c r="AY123" s="215" t="s">
        <v>173</v>
      </c>
      <c r="BK123" s="217">
        <f>BK124+BK143+BK154+BK159+BK161</f>
        <v>0</v>
      </c>
    </row>
    <row r="124" spans="1:63" s="12" customFormat="1" ht="22.8" customHeight="1">
      <c r="A124" s="12"/>
      <c r="B124" s="204"/>
      <c r="C124" s="205"/>
      <c r="D124" s="206" t="s">
        <v>75</v>
      </c>
      <c r="E124" s="218" t="s">
        <v>84</v>
      </c>
      <c r="F124" s="218" t="s">
        <v>174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SUM(P125:P142)</f>
        <v>0</v>
      </c>
      <c r="Q124" s="212"/>
      <c r="R124" s="213">
        <f>SUM(R125:R142)</f>
        <v>0</v>
      </c>
      <c r="S124" s="212"/>
      <c r="T124" s="214">
        <f>SUM(T125:T142)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84</v>
      </c>
      <c r="AT124" s="216" t="s">
        <v>75</v>
      </c>
      <c r="AU124" s="216" t="s">
        <v>84</v>
      </c>
      <c r="AY124" s="215" t="s">
        <v>173</v>
      </c>
      <c r="BK124" s="217">
        <f>SUM(BK125:BK142)</f>
        <v>0</v>
      </c>
    </row>
    <row r="125" spans="1:65" s="2" customFormat="1" ht="33" customHeight="1">
      <c r="A125" s="39"/>
      <c r="B125" s="40"/>
      <c r="C125" s="220" t="s">
        <v>84</v>
      </c>
      <c r="D125" s="220" t="s">
        <v>175</v>
      </c>
      <c r="E125" s="221" t="s">
        <v>334</v>
      </c>
      <c r="F125" s="222" t="s">
        <v>335</v>
      </c>
      <c r="G125" s="223" t="s">
        <v>178</v>
      </c>
      <c r="H125" s="224">
        <v>5.6</v>
      </c>
      <c r="I125" s="225"/>
      <c r="J125" s="226">
        <f>ROUND(I125*H125,2)</f>
        <v>0</v>
      </c>
      <c r="K125" s="222" t="s">
        <v>179</v>
      </c>
      <c r="L125" s="45"/>
      <c r="M125" s="227" t="s">
        <v>1</v>
      </c>
      <c r="N125" s="228" t="s">
        <v>41</v>
      </c>
      <c r="O125" s="92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1" t="s">
        <v>180</v>
      </c>
      <c r="AT125" s="231" t="s">
        <v>175</v>
      </c>
      <c r="AU125" s="231" t="s">
        <v>86</v>
      </c>
      <c r="AY125" s="18" t="s">
        <v>173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84</v>
      </c>
      <c r="BK125" s="232">
        <f>ROUND(I125*H125,2)</f>
        <v>0</v>
      </c>
      <c r="BL125" s="18" t="s">
        <v>180</v>
      </c>
      <c r="BM125" s="231" t="s">
        <v>336</v>
      </c>
    </row>
    <row r="126" spans="1:51" s="13" customFormat="1" ht="12">
      <c r="A126" s="13"/>
      <c r="B126" s="233"/>
      <c r="C126" s="234"/>
      <c r="D126" s="235" t="s">
        <v>182</v>
      </c>
      <c r="E126" s="236" t="s">
        <v>1</v>
      </c>
      <c r="F126" s="237" t="s">
        <v>337</v>
      </c>
      <c r="G126" s="234"/>
      <c r="H126" s="238">
        <v>2.475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182</v>
      </c>
      <c r="AU126" s="244" t="s">
        <v>86</v>
      </c>
      <c r="AV126" s="13" t="s">
        <v>86</v>
      </c>
      <c r="AW126" s="13" t="s">
        <v>32</v>
      </c>
      <c r="AX126" s="13" t="s">
        <v>76</v>
      </c>
      <c r="AY126" s="244" t="s">
        <v>173</v>
      </c>
    </row>
    <row r="127" spans="1:51" s="13" customFormat="1" ht="12">
      <c r="A127" s="13"/>
      <c r="B127" s="233"/>
      <c r="C127" s="234"/>
      <c r="D127" s="235" t="s">
        <v>182</v>
      </c>
      <c r="E127" s="236" t="s">
        <v>1</v>
      </c>
      <c r="F127" s="237" t="s">
        <v>338</v>
      </c>
      <c r="G127" s="234"/>
      <c r="H127" s="238">
        <v>3.125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182</v>
      </c>
      <c r="AU127" s="244" t="s">
        <v>86</v>
      </c>
      <c r="AV127" s="13" t="s">
        <v>86</v>
      </c>
      <c r="AW127" s="13" t="s">
        <v>32</v>
      </c>
      <c r="AX127" s="13" t="s">
        <v>76</v>
      </c>
      <c r="AY127" s="244" t="s">
        <v>173</v>
      </c>
    </row>
    <row r="128" spans="1:51" s="14" customFormat="1" ht="12">
      <c r="A128" s="14"/>
      <c r="B128" s="245"/>
      <c r="C128" s="246"/>
      <c r="D128" s="235" t="s">
        <v>182</v>
      </c>
      <c r="E128" s="247" t="s">
        <v>133</v>
      </c>
      <c r="F128" s="248" t="s">
        <v>185</v>
      </c>
      <c r="G128" s="246"/>
      <c r="H128" s="249">
        <v>5.6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182</v>
      </c>
      <c r="AU128" s="255" t="s">
        <v>86</v>
      </c>
      <c r="AV128" s="14" t="s">
        <v>180</v>
      </c>
      <c r="AW128" s="14" t="s">
        <v>32</v>
      </c>
      <c r="AX128" s="14" t="s">
        <v>84</v>
      </c>
      <c r="AY128" s="255" t="s">
        <v>173</v>
      </c>
    </row>
    <row r="129" spans="1:65" s="2" customFormat="1" ht="24.15" customHeight="1">
      <c r="A129" s="39"/>
      <c r="B129" s="40"/>
      <c r="C129" s="220" t="s">
        <v>86</v>
      </c>
      <c r="D129" s="220" t="s">
        <v>175</v>
      </c>
      <c r="E129" s="221" t="s">
        <v>191</v>
      </c>
      <c r="F129" s="222" t="s">
        <v>192</v>
      </c>
      <c r="G129" s="223" t="s">
        <v>178</v>
      </c>
      <c r="H129" s="224">
        <v>8.4</v>
      </c>
      <c r="I129" s="225"/>
      <c r="J129" s="226">
        <f>ROUND(I129*H129,2)</f>
        <v>0</v>
      </c>
      <c r="K129" s="222" t="s">
        <v>179</v>
      </c>
      <c r="L129" s="45"/>
      <c r="M129" s="227" t="s">
        <v>1</v>
      </c>
      <c r="N129" s="228" t="s">
        <v>41</v>
      </c>
      <c r="O129" s="92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1" t="s">
        <v>180</v>
      </c>
      <c r="AT129" s="231" t="s">
        <v>175</v>
      </c>
      <c r="AU129" s="231" t="s">
        <v>86</v>
      </c>
      <c r="AY129" s="18" t="s">
        <v>173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84</v>
      </c>
      <c r="BK129" s="232">
        <f>ROUND(I129*H129,2)</f>
        <v>0</v>
      </c>
      <c r="BL129" s="18" t="s">
        <v>180</v>
      </c>
      <c r="BM129" s="231" t="s">
        <v>339</v>
      </c>
    </row>
    <row r="130" spans="1:51" s="13" customFormat="1" ht="12">
      <c r="A130" s="13"/>
      <c r="B130" s="233"/>
      <c r="C130" s="234"/>
      <c r="D130" s="235" t="s">
        <v>182</v>
      </c>
      <c r="E130" s="236" t="s">
        <v>1</v>
      </c>
      <c r="F130" s="237" t="s">
        <v>340</v>
      </c>
      <c r="G130" s="234"/>
      <c r="H130" s="238">
        <v>8.4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182</v>
      </c>
      <c r="AU130" s="244" t="s">
        <v>86</v>
      </c>
      <c r="AV130" s="13" t="s">
        <v>86</v>
      </c>
      <c r="AW130" s="13" t="s">
        <v>32</v>
      </c>
      <c r="AX130" s="13" t="s">
        <v>84</v>
      </c>
      <c r="AY130" s="244" t="s">
        <v>173</v>
      </c>
    </row>
    <row r="131" spans="1:65" s="2" customFormat="1" ht="37.8" customHeight="1">
      <c r="A131" s="39"/>
      <c r="B131" s="40"/>
      <c r="C131" s="220" t="s">
        <v>190</v>
      </c>
      <c r="D131" s="220" t="s">
        <v>175</v>
      </c>
      <c r="E131" s="221" t="s">
        <v>195</v>
      </c>
      <c r="F131" s="222" t="s">
        <v>196</v>
      </c>
      <c r="G131" s="223" t="s">
        <v>178</v>
      </c>
      <c r="H131" s="224">
        <v>1.4</v>
      </c>
      <c r="I131" s="225"/>
      <c r="J131" s="226">
        <f>ROUND(I131*H131,2)</f>
        <v>0</v>
      </c>
      <c r="K131" s="222" t="s">
        <v>179</v>
      </c>
      <c r="L131" s="45"/>
      <c r="M131" s="227" t="s">
        <v>1</v>
      </c>
      <c r="N131" s="228" t="s">
        <v>41</v>
      </c>
      <c r="O131" s="92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1" t="s">
        <v>180</v>
      </c>
      <c r="AT131" s="231" t="s">
        <v>175</v>
      </c>
      <c r="AU131" s="231" t="s">
        <v>86</v>
      </c>
      <c r="AY131" s="18" t="s">
        <v>173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84</v>
      </c>
      <c r="BK131" s="232">
        <f>ROUND(I131*H131,2)</f>
        <v>0</v>
      </c>
      <c r="BL131" s="18" t="s">
        <v>180</v>
      </c>
      <c r="BM131" s="231" t="s">
        <v>341</v>
      </c>
    </row>
    <row r="132" spans="1:51" s="13" customFormat="1" ht="12">
      <c r="A132" s="13"/>
      <c r="B132" s="233"/>
      <c r="C132" s="234"/>
      <c r="D132" s="235" t="s">
        <v>182</v>
      </c>
      <c r="E132" s="236" t="s">
        <v>1</v>
      </c>
      <c r="F132" s="237" t="s">
        <v>342</v>
      </c>
      <c r="G132" s="234"/>
      <c r="H132" s="238">
        <v>1.4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182</v>
      </c>
      <c r="AU132" s="244" t="s">
        <v>86</v>
      </c>
      <c r="AV132" s="13" t="s">
        <v>86</v>
      </c>
      <c r="AW132" s="13" t="s">
        <v>32</v>
      </c>
      <c r="AX132" s="13" t="s">
        <v>76</v>
      </c>
      <c r="AY132" s="244" t="s">
        <v>173</v>
      </c>
    </row>
    <row r="133" spans="1:51" s="14" customFormat="1" ht="12">
      <c r="A133" s="14"/>
      <c r="B133" s="245"/>
      <c r="C133" s="246"/>
      <c r="D133" s="235" t="s">
        <v>182</v>
      </c>
      <c r="E133" s="247" t="s">
        <v>136</v>
      </c>
      <c r="F133" s="248" t="s">
        <v>185</v>
      </c>
      <c r="G133" s="246"/>
      <c r="H133" s="249">
        <v>1.4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182</v>
      </c>
      <c r="AU133" s="255" t="s">
        <v>86</v>
      </c>
      <c r="AV133" s="14" t="s">
        <v>180</v>
      </c>
      <c r="AW133" s="14" t="s">
        <v>32</v>
      </c>
      <c r="AX133" s="14" t="s">
        <v>84</v>
      </c>
      <c r="AY133" s="255" t="s">
        <v>173</v>
      </c>
    </row>
    <row r="134" spans="1:65" s="2" customFormat="1" ht="24.15" customHeight="1">
      <c r="A134" s="39"/>
      <c r="B134" s="40"/>
      <c r="C134" s="220" t="s">
        <v>180</v>
      </c>
      <c r="D134" s="220" t="s">
        <v>175</v>
      </c>
      <c r="E134" s="221" t="s">
        <v>201</v>
      </c>
      <c r="F134" s="222" t="s">
        <v>202</v>
      </c>
      <c r="G134" s="223" t="s">
        <v>178</v>
      </c>
      <c r="H134" s="224">
        <v>9.8</v>
      </c>
      <c r="I134" s="225"/>
      <c r="J134" s="226">
        <f>ROUND(I134*H134,2)</f>
        <v>0</v>
      </c>
      <c r="K134" s="222" t="s">
        <v>179</v>
      </c>
      <c r="L134" s="45"/>
      <c r="M134" s="227" t="s">
        <v>1</v>
      </c>
      <c r="N134" s="228" t="s">
        <v>41</v>
      </c>
      <c r="O134" s="92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1" t="s">
        <v>180</v>
      </c>
      <c r="AT134" s="231" t="s">
        <v>175</v>
      </c>
      <c r="AU134" s="231" t="s">
        <v>86</v>
      </c>
      <c r="AY134" s="18" t="s">
        <v>173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84</v>
      </c>
      <c r="BK134" s="232">
        <f>ROUND(I134*H134,2)</f>
        <v>0</v>
      </c>
      <c r="BL134" s="18" t="s">
        <v>180</v>
      </c>
      <c r="BM134" s="231" t="s">
        <v>203</v>
      </c>
    </row>
    <row r="135" spans="1:51" s="13" customFormat="1" ht="12">
      <c r="A135" s="13"/>
      <c r="B135" s="233"/>
      <c r="C135" s="234"/>
      <c r="D135" s="235" t="s">
        <v>182</v>
      </c>
      <c r="E135" s="236" t="s">
        <v>1</v>
      </c>
      <c r="F135" s="237" t="s">
        <v>204</v>
      </c>
      <c r="G135" s="234"/>
      <c r="H135" s="238">
        <v>9.8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182</v>
      </c>
      <c r="AU135" s="244" t="s">
        <v>86</v>
      </c>
      <c r="AV135" s="13" t="s">
        <v>86</v>
      </c>
      <c r="AW135" s="13" t="s">
        <v>32</v>
      </c>
      <c r="AX135" s="13" t="s">
        <v>84</v>
      </c>
      <c r="AY135" s="244" t="s">
        <v>173</v>
      </c>
    </row>
    <row r="136" spans="1:65" s="2" customFormat="1" ht="24.15" customHeight="1">
      <c r="A136" s="39"/>
      <c r="B136" s="40"/>
      <c r="C136" s="220" t="s">
        <v>200</v>
      </c>
      <c r="D136" s="220" t="s">
        <v>175</v>
      </c>
      <c r="E136" s="221" t="s">
        <v>206</v>
      </c>
      <c r="F136" s="222" t="s">
        <v>207</v>
      </c>
      <c r="G136" s="223" t="s">
        <v>208</v>
      </c>
      <c r="H136" s="224">
        <v>12.25</v>
      </c>
      <c r="I136" s="225"/>
      <c r="J136" s="226">
        <f>ROUND(I136*H136,2)</f>
        <v>0</v>
      </c>
      <c r="K136" s="222" t="s">
        <v>179</v>
      </c>
      <c r="L136" s="45"/>
      <c r="M136" s="227" t="s">
        <v>1</v>
      </c>
      <c r="N136" s="228" t="s">
        <v>41</v>
      </c>
      <c r="O136" s="92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1" t="s">
        <v>180</v>
      </c>
      <c r="AT136" s="231" t="s">
        <v>175</v>
      </c>
      <c r="AU136" s="231" t="s">
        <v>86</v>
      </c>
      <c r="AY136" s="18" t="s">
        <v>173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84</v>
      </c>
      <c r="BK136" s="232">
        <f>ROUND(I136*H136,2)</f>
        <v>0</v>
      </c>
      <c r="BL136" s="18" t="s">
        <v>180</v>
      </c>
      <c r="BM136" s="231" t="s">
        <v>209</v>
      </c>
    </row>
    <row r="137" spans="1:51" s="13" customFormat="1" ht="12">
      <c r="A137" s="13"/>
      <c r="B137" s="233"/>
      <c r="C137" s="234"/>
      <c r="D137" s="235" t="s">
        <v>182</v>
      </c>
      <c r="E137" s="236" t="s">
        <v>1</v>
      </c>
      <c r="F137" s="237" t="s">
        <v>343</v>
      </c>
      <c r="G137" s="234"/>
      <c r="H137" s="238">
        <v>12.25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182</v>
      </c>
      <c r="AU137" s="244" t="s">
        <v>86</v>
      </c>
      <c r="AV137" s="13" t="s">
        <v>86</v>
      </c>
      <c r="AW137" s="13" t="s">
        <v>32</v>
      </c>
      <c r="AX137" s="13" t="s">
        <v>84</v>
      </c>
      <c r="AY137" s="244" t="s">
        <v>173</v>
      </c>
    </row>
    <row r="138" spans="1:65" s="2" customFormat="1" ht="16.5" customHeight="1">
      <c r="A138" s="39"/>
      <c r="B138" s="40"/>
      <c r="C138" s="220" t="s">
        <v>205</v>
      </c>
      <c r="D138" s="220" t="s">
        <v>175</v>
      </c>
      <c r="E138" s="221" t="s">
        <v>212</v>
      </c>
      <c r="F138" s="222" t="s">
        <v>213</v>
      </c>
      <c r="G138" s="223" t="s">
        <v>178</v>
      </c>
      <c r="H138" s="224">
        <v>5.6</v>
      </c>
      <c r="I138" s="225"/>
      <c r="J138" s="226">
        <f>ROUND(I138*H138,2)</f>
        <v>0</v>
      </c>
      <c r="K138" s="222" t="s">
        <v>179</v>
      </c>
      <c r="L138" s="45"/>
      <c r="M138" s="227" t="s">
        <v>1</v>
      </c>
      <c r="N138" s="228" t="s">
        <v>41</v>
      </c>
      <c r="O138" s="92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1" t="s">
        <v>180</v>
      </c>
      <c r="AT138" s="231" t="s">
        <v>175</v>
      </c>
      <c r="AU138" s="231" t="s">
        <v>86</v>
      </c>
      <c r="AY138" s="18" t="s">
        <v>173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84</v>
      </c>
      <c r="BK138" s="232">
        <f>ROUND(I138*H138,2)</f>
        <v>0</v>
      </c>
      <c r="BL138" s="18" t="s">
        <v>180</v>
      </c>
      <c r="BM138" s="231" t="s">
        <v>214</v>
      </c>
    </row>
    <row r="139" spans="1:51" s="13" customFormat="1" ht="12">
      <c r="A139" s="13"/>
      <c r="B139" s="233"/>
      <c r="C139" s="234"/>
      <c r="D139" s="235" t="s">
        <v>182</v>
      </c>
      <c r="E139" s="236" t="s">
        <v>1</v>
      </c>
      <c r="F139" s="237" t="s">
        <v>215</v>
      </c>
      <c r="G139" s="234"/>
      <c r="H139" s="238">
        <v>5.6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182</v>
      </c>
      <c r="AU139" s="244" t="s">
        <v>86</v>
      </c>
      <c r="AV139" s="13" t="s">
        <v>86</v>
      </c>
      <c r="AW139" s="13" t="s">
        <v>32</v>
      </c>
      <c r="AX139" s="13" t="s">
        <v>84</v>
      </c>
      <c r="AY139" s="244" t="s">
        <v>173</v>
      </c>
    </row>
    <row r="140" spans="1:65" s="2" customFormat="1" ht="24.15" customHeight="1">
      <c r="A140" s="39"/>
      <c r="B140" s="40"/>
      <c r="C140" s="220" t="s">
        <v>211</v>
      </c>
      <c r="D140" s="220" t="s">
        <v>175</v>
      </c>
      <c r="E140" s="221" t="s">
        <v>217</v>
      </c>
      <c r="F140" s="222" t="s">
        <v>218</v>
      </c>
      <c r="G140" s="223" t="s">
        <v>178</v>
      </c>
      <c r="H140" s="224">
        <v>4.2</v>
      </c>
      <c r="I140" s="225"/>
      <c r="J140" s="226">
        <f>ROUND(I140*H140,2)</f>
        <v>0</v>
      </c>
      <c r="K140" s="222" t="s">
        <v>179</v>
      </c>
      <c r="L140" s="45"/>
      <c r="M140" s="227" t="s">
        <v>1</v>
      </c>
      <c r="N140" s="228" t="s">
        <v>41</v>
      </c>
      <c r="O140" s="92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1" t="s">
        <v>180</v>
      </c>
      <c r="AT140" s="231" t="s">
        <v>175</v>
      </c>
      <c r="AU140" s="231" t="s">
        <v>86</v>
      </c>
      <c r="AY140" s="18" t="s">
        <v>173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84</v>
      </c>
      <c r="BK140" s="232">
        <f>ROUND(I140*H140,2)</f>
        <v>0</v>
      </c>
      <c r="BL140" s="18" t="s">
        <v>180</v>
      </c>
      <c r="BM140" s="231" t="s">
        <v>219</v>
      </c>
    </row>
    <row r="141" spans="1:51" s="13" customFormat="1" ht="12">
      <c r="A141" s="13"/>
      <c r="B141" s="233"/>
      <c r="C141" s="234"/>
      <c r="D141" s="235" t="s">
        <v>182</v>
      </c>
      <c r="E141" s="236" t="s">
        <v>1</v>
      </c>
      <c r="F141" s="237" t="s">
        <v>344</v>
      </c>
      <c r="G141" s="234"/>
      <c r="H141" s="238">
        <v>4.2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182</v>
      </c>
      <c r="AU141" s="244" t="s">
        <v>86</v>
      </c>
      <c r="AV141" s="13" t="s">
        <v>86</v>
      </c>
      <c r="AW141" s="13" t="s">
        <v>32</v>
      </c>
      <c r="AX141" s="13" t="s">
        <v>76</v>
      </c>
      <c r="AY141" s="244" t="s">
        <v>173</v>
      </c>
    </row>
    <row r="142" spans="1:51" s="14" customFormat="1" ht="12">
      <c r="A142" s="14"/>
      <c r="B142" s="245"/>
      <c r="C142" s="246"/>
      <c r="D142" s="235" t="s">
        <v>182</v>
      </c>
      <c r="E142" s="247" t="s">
        <v>139</v>
      </c>
      <c r="F142" s="248" t="s">
        <v>185</v>
      </c>
      <c r="G142" s="246"/>
      <c r="H142" s="249">
        <v>4.2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182</v>
      </c>
      <c r="AU142" s="255" t="s">
        <v>86</v>
      </c>
      <c r="AV142" s="14" t="s">
        <v>180</v>
      </c>
      <c r="AW142" s="14" t="s">
        <v>32</v>
      </c>
      <c r="AX142" s="14" t="s">
        <v>84</v>
      </c>
      <c r="AY142" s="255" t="s">
        <v>173</v>
      </c>
    </row>
    <row r="143" spans="1:63" s="12" customFormat="1" ht="22.8" customHeight="1">
      <c r="A143" s="12"/>
      <c r="B143" s="204"/>
      <c r="C143" s="205"/>
      <c r="D143" s="206" t="s">
        <v>75</v>
      </c>
      <c r="E143" s="218" t="s">
        <v>86</v>
      </c>
      <c r="F143" s="218" t="s">
        <v>221</v>
      </c>
      <c r="G143" s="205"/>
      <c r="H143" s="205"/>
      <c r="I143" s="208"/>
      <c r="J143" s="219">
        <f>BK143</f>
        <v>0</v>
      </c>
      <c r="K143" s="205"/>
      <c r="L143" s="210"/>
      <c r="M143" s="211"/>
      <c r="N143" s="212"/>
      <c r="O143" s="212"/>
      <c r="P143" s="213">
        <f>SUM(P144:P153)</f>
        <v>0</v>
      </c>
      <c r="Q143" s="212"/>
      <c r="R143" s="213">
        <f>SUM(R144:R153)</f>
        <v>4.60732</v>
      </c>
      <c r="S143" s="212"/>
      <c r="T143" s="214">
        <f>SUM(T144:T153)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5" t="s">
        <v>84</v>
      </c>
      <c r="AT143" s="216" t="s">
        <v>75</v>
      </c>
      <c r="AU143" s="216" t="s">
        <v>84</v>
      </c>
      <c r="AY143" s="215" t="s">
        <v>173</v>
      </c>
      <c r="BK143" s="217">
        <f>SUM(BK144:BK153)</f>
        <v>0</v>
      </c>
    </row>
    <row r="144" spans="1:65" s="2" customFormat="1" ht="16.5" customHeight="1">
      <c r="A144" s="39"/>
      <c r="B144" s="40"/>
      <c r="C144" s="220" t="s">
        <v>216</v>
      </c>
      <c r="D144" s="220" t="s">
        <v>175</v>
      </c>
      <c r="E144" s="221" t="s">
        <v>223</v>
      </c>
      <c r="F144" s="222" t="s">
        <v>224</v>
      </c>
      <c r="G144" s="223" t="s">
        <v>178</v>
      </c>
      <c r="H144" s="224">
        <v>2</v>
      </c>
      <c r="I144" s="225"/>
      <c r="J144" s="226">
        <f>ROUND(I144*H144,2)</f>
        <v>0</v>
      </c>
      <c r="K144" s="222" t="s">
        <v>179</v>
      </c>
      <c r="L144" s="45"/>
      <c r="M144" s="227" t="s">
        <v>1</v>
      </c>
      <c r="N144" s="228" t="s">
        <v>41</v>
      </c>
      <c r="O144" s="92"/>
      <c r="P144" s="229">
        <f>O144*H144</f>
        <v>0</v>
      </c>
      <c r="Q144" s="229">
        <v>2.30102</v>
      </c>
      <c r="R144" s="229">
        <f>Q144*H144</f>
        <v>4.60204</v>
      </c>
      <c r="S144" s="229">
        <v>0</v>
      </c>
      <c r="T144" s="23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1" t="s">
        <v>180</v>
      </c>
      <c r="AT144" s="231" t="s">
        <v>175</v>
      </c>
      <c r="AU144" s="231" t="s">
        <v>86</v>
      </c>
      <c r="AY144" s="18" t="s">
        <v>173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8" t="s">
        <v>84</v>
      </c>
      <c r="BK144" s="232">
        <f>ROUND(I144*H144,2)</f>
        <v>0</v>
      </c>
      <c r="BL144" s="18" t="s">
        <v>180</v>
      </c>
      <c r="BM144" s="231" t="s">
        <v>225</v>
      </c>
    </row>
    <row r="145" spans="1:51" s="13" customFormat="1" ht="12">
      <c r="A145" s="13"/>
      <c r="B145" s="233"/>
      <c r="C145" s="234"/>
      <c r="D145" s="235" t="s">
        <v>182</v>
      </c>
      <c r="E145" s="236" t="s">
        <v>1</v>
      </c>
      <c r="F145" s="237" t="s">
        <v>345</v>
      </c>
      <c r="G145" s="234"/>
      <c r="H145" s="238">
        <v>2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182</v>
      </c>
      <c r="AU145" s="244" t="s">
        <v>86</v>
      </c>
      <c r="AV145" s="13" t="s">
        <v>86</v>
      </c>
      <c r="AW145" s="13" t="s">
        <v>32</v>
      </c>
      <c r="AX145" s="13" t="s">
        <v>76</v>
      </c>
      <c r="AY145" s="244" t="s">
        <v>173</v>
      </c>
    </row>
    <row r="146" spans="1:51" s="14" customFormat="1" ht="12">
      <c r="A146" s="14"/>
      <c r="B146" s="245"/>
      <c r="C146" s="246"/>
      <c r="D146" s="235" t="s">
        <v>182</v>
      </c>
      <c r="E146" s="247" t="s">
        <v>1</v>
      </c>
      <c r="F146" s="248" t="s">
        <v>185</v>
      </c>
      <c r="G146" s="246"/>
      <c r="H146" s="249">
        <v>2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182</v>
      </c>
      <c r="AU146" s="255" t="s">
        <v>86</v>
      </c>
      <c r="AV146" s="14" t="s">
        <v>180</v>
      </c>
      <c r="AW146" s="14" t="s">
        <v>32</v>
      </c>
      <c r="AX146" s="14" t="s">
        <v>84</v>
      </c>
      <c r="AY146" s="255" t="s">
        <v>173</v>
      </c>
    </row>
    <row r="147" spans="1:65" s="2" customFormat="1" ht="16.5" customHeight="1">
      <c r="A147" s="39"/>
      <c r="B147" s="40"/>
      <c r="C147" s="220" t="s">
        <v>222</v>
      </c>
      <c r="D147" s="220" t="s">
        <v>175</v>
      </c>
      <c r="E147" s="221" t="s">
        <v>228</v>
      </c>
      <c r="F147" s="222" t="s">
        <v>229</v>
      </c>
      <c r="G147" s="223" t="s">
        <v>208</v>
      </c>
      <c r="H147" s="224">
        <v>2</v>
      </c>
      <c r="I147" s="225"/>
      <c r="J147" s="226">
        <f>ROUND(I147*H147,2)</f>
        <v>0</v>
      </c>
      <c r="K147" s="222" t="s">
        <v>179</v>
      </c>
      <c r="L147" s="45"/>
      <c r="M147" s="227" t="s">
        <v>1</v>
      </c>
      <c r="N147" s="228" t="s">
        <v>41</v>
      </c>
      <c r="O147" s="92"/>
      <c r="P147" s="229">
        <f>O147*H147</f>
        <v>0</v>
      </c>
      <c r="Q147" s="229">
        <v>0.00264</v>
      </c>
      <c r="R147" s="229">
        <f>Q147*H147</f>
        <v>0.00528</v>
      </c>
      <c r="S147" s="229">
        <v>0</v>
      </c>
      <c r="T147" s="23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1" t="s">
        <v>180</v>
      </c>
      <c r="AT147" s="231" t="s">
        <v>175</v>
      </c>
      <c r="AU147" s="231" t="s">
        <v>86</v>
      </c>
      <c r="AY147" s="18" t="s">
        <v>173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84</v>
      </c>
      <c r="BK147" s="232">
        <f>ROUND(I147*H147,2)</f>
        <v>0</v>
      </c>
      <c r="BL147" s="18" t="s">
        <v>180</v>
      </c>
      <c r="BM147" s="231" t="s">
        <v>230</v>
      </c>
    </row>
    <row r="148" spans="1:51" s="13" customFormat="1" ht="12">
      <c r="A148" s="13"/>
      <c r="B148" s="233"/>
      <c r="C148" s="234"/>
      <c r="D148" s="235" t="s">
        <v>182</v>
      </c>
      <c r="E148" s="236" t="s">
        <v>1</v>
      </c>
      <c r="F148" s="237" t="s">
        <v>346</v>
      </c>
      <c r="G148" s="234"/>
      <c r="H148" s="238">
        <v>2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182</v>
      </c>
      <c r="AU148" s="244" t="s">
        <v>86</v>
      </c>
      <c r="AV148" s="13" t="s">
        <v>86</v>
      </c>
      <c r="AW148" s="13" t="s">
        <v>32</v>
      </c>
      <c r="AX148" s="13" t="s">
        <v>76</v>
      </c>
      <c r="AY148" s="244" t="s">
        <v>173</v>
      </c>
    </row>
    <row r="149" spans="1:51" s="14" customFormat="1" ht="12">
      <c r="A149" s="14"/>
      <c r="B149" s="245"/>
      <c r="C149" s="246"/>
      <c r="D149" s="235" t="s">
        <v>182</v>
      </c>
      <c r="E149" s="247" t="s">
        <v>1</v>
      </c>
      <c r="F149" s="248" t="s">
        <v>185</v>
      </c>
      <c r="G149" s="246"/>
      <c r="H149" s="249">
        <v>2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182</v>
      </c>
      <c r="AU149" s="255" t="s">
        <v>86</v>
      </c>
      <c r="AV149" s="14" t="s">
        <v>180</v>
      </c>
      <c r="AW149" s="14" t="s">
        <v>32</v>
      </c>
      <c r="AX149" s="14" t="s">
        <v>84</v>
      </c>
      <c r="AY149" s="255" t="s">
        <v>173</v>
      </c>
    </row>
    <row r="150" spans="1:65" s="2" customFormat="1" ht="16.5" customHeight="1">
      <c r="A150" s="39"/>
      <c r="B150" s="40"/>
      <c r="C150" s="220" t="s">
        <v>227</v>
      </c>
      <c r="D150" s="220" t="s">
        <v>175</v>
      </c>
      <c r="E150" s="221" t="s">
        <v>233</v>
      </c>
      <c r="F150" s="222" t="s">
        <v>234</v>
      </c>
      <c r="G150" s="223" t="s">
        <v>208</v>
      </c>
      <c r="H150" s="224">
        <v>2</v>
      </c>
      <c r="I150" s="225"/>
      <c r="J150" s="226">
        <f>ROUND(I150*H150,2)</f>
        <v>0</v>
      </c>
      <c r="K150" s="222" t="s">
        <v>179</v>
      </c>
      <c r="L150" s="45"/>
      <c r="M150" s="227" t="s">
        <v>1</v>
      </c>
      <c r="N150" s="228" t="s">
        <v>41</v>
      </c>
      <c r="O150" s="92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1" t="s">
        <v>180</v>
      </c>
      <c r="AT150" s="231" t="s">
        <v>175</v>
      </c>
      <c r="AU150" s="231" t="s">
        <v>86</v>
      </c>
      <c r="AY150" s="18" t="s">
        <v>173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8" t="s">
        <v>84</v>
      </c>
      <c r="BK150" s="232">
        <f>ROUND(I150*H150,2)</f>
        <v>0</v>
      </c>
      <c r="BL150" s="18" t="s">
        <v>180</v>
      </c>
      <c r="BM150" s="231" t="s">
        <v>235</v>
      </c>
    </row>
    <row r="151" spans="1:65" s="2" customFormat="1" ht="16.5" customHeight="1">
      <c r="A151" s="39"/>
      <c r="B151" s="40"/>
      <c r="C151" s="220" t="s">
        <v>232</v>
      </c>
      <c r="D151" s="220" t="s">
        <v>175</v>
      </c>
      <c r="E151" s="221" t="s">
        <v>347</v>
      </c>
      <c r="F151" s="222" t="s">
        <v>348</v>
      </c>
      <c r="G151" s="223" t="s">
        <v>208</v>
      </c>
      <c r="H151" s="224">
        <v>8.25</v>
      </c>
      <c r="I151" s="225"/>
      <c r="J151" s="226">
        <f>ROUND(I151*H151,2)</f>
        <v>0</v>
      </c>
      <c r="K151" s="222" t="s">
        <v>1</v>
      </c>
      <c r="L151" s="45"/>
      <c r="M151" s="227" t="s">
        <v>1</v>
      </c>
      <c r="N151" s="228" t="s">
        <v>41</v>
      </c>
      <c r="O151" s="92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180</v>
      </c>
      <c r="AT151" s="231" t="s">
        <v>175</v>
      </c>
      <c r="AU151" s="231" t="s">
        <v>86</v>
      </c>
      <c r="AY151" s="18" t="s">
        <v>173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84</v>
      </c>
      <c r="BK151" s="232">
        <f>ROUND(I151*H151,2)</f>
        <v>0</v>
      </c>
      <c r="BL151" s="18" t="s">
        <v>180</v>
      </c>
      <c r="BM151" s="231" t="s">
        <v>349</v>
      </c>
    </row>
    <row r="152" spans="1:51" s="13" customFormat="1" ht="12">
      <c r="A152" s="13"/>
      <c r="B152" s="233"/>
      <c r="C152" s="234"/>
      <c r="D152" s="235" t="s">
        <v>182</v>
      </c>
      <c r="E152" s="236" t="s">
        <v>1</v>
      </c>
      <c r="F152" s="237" t="s">
        <v>350</v>
      </c>
      <c r="G152" s="234"/>
      <c r="H152" s="238">
        <v>8.25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182</v>
      </c>
      <c r="AU152" s="244" t="s">
        <v>86</v>
      </c>
      <c r="AV152" s="13" t="s">
        <v>86</v>
      </c>
      <c r="AW152" s="13" t="s">
        <v>32</v>
      </c>
      <c r="AX152" s="13" t="s">
        <v>76</v>
      </c>
      <c r="AY152" s="244" t="s">
        <v>173</v>
      </c>
    </row>
    <row r="153" spans="1:51" s="14" customFormat="1" ht="12">
      <c r="A153" s="14"/>
      <c r="B153" s="245"/>
      <c r="C153" s="246"/>
      <c r="D153" s="235" t="s">
        <v>182</v>
      </c>
      <c r="E153" s="247" t="s">
        <v>1</v>
      </c>
      <c r="F153" s="248" t="s">
        <v>185</v>
      </c>
      <c r="G153" s="246"/>
      <c r="H153" s="249">
        <v>8.25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182</v>
      </c>
      <c r="AU153" s="255" t="s">
        <v>86</v>
      </c>
      <c r="AV153" s="14" t="s">
        <v>180</v>
      </c>
      <c r="AW153" s="14" t="s">
        <v>32</v>
      </c>
      <c r="AX153" s="14" t="s">
        <v>84</v>
      </c>
      <c r="AY153" s="255" t="s">
        <v>173</v>
      </c>
    </row>
    <row r="154" spans="1:63" s="12" customFormat="1" ht="22.8" customHeight="1">
      <c r="A154" s="12"/>
      <c r="B154" s="204"/>
      <c r="C154" s="205"/>
      <c r="D154" s="206" t="s">
        <v>75</v>
      </c>
      <c r="E154" s="218" t="s">
        <v>222</v>
      </c>
      <c r="F154" s="218" t="s">
        <v>284</v>
      </c>
      <c r="G154" s="205"/>
      <c r="H154" s="205"/>
      <c r="I154" s="208"/>
      <c r="J154" s="219">
        <f>BK154</f>
        <v>0</v>
      </c>
      <c r="K154" s="205"/>
      <c r="L154" s="210"/>
      <c r="M154" s="211"/>
      <c r="N154" s="212"/>
      <c r="O154" s="212"/>
      <c r="P154" s="213">
        <f>SUM(P155:P158)</f>
        <v>0</v>
      </c>
      <c r="Q154" s="212"/>
      <c r="R154" s="213">
        <f>SUM(R155:R158)</f>
        <v>0.004482</v>
      </c>
      <c r="S154" s="212"/>
      <c r="T154" s="214">
        <f>SUM(T155:T158)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5" t="s">
        <v>84</v>
      </c>
      <c r="AT154" s="216" t="s">
        <v>75</v>
      </c>
      <c r="AU154" s="216" t="s">
        <v>84</v>
      </c>
      <c r="AY154" s="215" t="s">
        <v>173</v>
      </c>
      <c r="BK154" s="217">
        <f>SUM(BK155:BK158)</f>
        <v>0</v>
      </c>
    </row>
    <row r="155" spans="1:65" s="2" customFormat="1" ht="24.15" customHeight="1">
      <c r="A155" s="39"/>
      <c r="B155" s="40"/>
      <c r="C155" s="220" t="s">
        <v>237</v>
      </c>
      <c r="D155" s="220" t="s">
        <v>175</v>
      </c>
      <c r="E155" s="221" t="s">
        <v>351</v>
      </c>
      <c r="F155" s="222" t="s">
        <v>352</v>
      </c>
      <c r="G155" s="223" t="s">
        <v>208</v>
      </c>
      <c r="H155" s="224">
        <v>12.45</v>
      </c>
      <c r="I155" s="225"/>
      <c r="J155" s="226">
        <f>ROUND(I155*H155,2)</f>
        <v>0</v>
      </c>
      <c r="K155" s="222" t="s">
        <v>179</v>
      </c>
      <c r="L155" s="45"/>
      <c r="M155" s="227" t="s">
        <v>1</v>
      </c>
      <c r="N155" s="228" t="s">
        <v>41</v>
      </c>
      <c r="O155" s="92"/>
      <c r="P155" s="229">
        <f>O155*H155</f>
        <v>0</v>
      </c>
      <c r="Q155" s="229">
        <v>0.00036</v>
      </c>
      <c r="R155" s="229">
        <f>Q155*H155</f>
        <v>0.004482</v>
      </c>
      <c r="S155" s="229">
        <v>0</v>
      </c>
      <c r="T155" s="23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1" t="s">
        <v>180</v>
      </c>
      <c r="AT155" s="231" t="s">
        <v>175</v>
      </c>
      <c r="AU155" s="231" t="s">
        <v>86</v>
      </c>
      <c r="AY155" s="18" t="s">
        <v>173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84</v>
      </c>
      <c r="BK155" s="232">
        <f>ROUND(I155*H155,2)</f>
        <v>0</v>
      </c>
      <c r="BL155" s="18" t="s">
        <v>180</v>
      </c>
      <c r="BM155" s="231" t="s">
        <v>353</v>
      </c>
    </row>
    <row r="156" spans="1:51" s="13" customFormat="1" ht="12">
      <c r="A156" s="13"/>
      <c r="B156" s="233"/>
      <c r="C156" s="234"/>
      <c r="D156" s="235" t="s">
        <v>182</v>
      </c>
      <c r="E156" s="236" t="s">
        <v>1</v>
      </c>
      <c r="F156" s="237" t="s">
        <v>354</v>
      </c>
      <c r="G156" s="234"/>
      <c r="H156" s="238">
        <v>8.25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182</v>
      </c>
      <c r="AU156" s="244" t="s">
        <v>86</v>
      </c>
      <c r="AV156" s="13" t="s">
        <v>86</v>
      </c>
      <c r="AW156" s="13" t="s">
        <v>32</v>
      </c>
      <c r="AX156" s="13" t="s">
        <v>76</v>
      </c>
      <c r="AY156" s="244" t="s">
        <v>173</v>
      </c>
    </row>
    <row r="157" spans="1:51" s="13" customFormat="1" ht="12">
      <c r="A157" s="13"/>
      <c r="B157" s="233"/>
      <c r="C157" s="234"/>
      <c r="D157" s="235" t="s">
        <v>182</v>
      </c>
      <c r="E157" s="236" t="s">
        <v>1</v>
      </c>
      <c r="F157" s="237" t="s">
        <v>355</v>
      </c>
      <c r="G157" s="234"/>
      <c r="H157" s="238">
        <v>4.2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182</v>
      </c>
      <c r="AU157" s="244" t="s">
        <v>86</v>
      </c>
      <c r="AV157" s="13" t="s">
        <v>86</v>
      </c>
      <c r="AW157" s="13" t="s">
        <v>32</v>
      </c>
      <c r="AX157" s="13" t="s">
        <v>76</v>
      </c>
      <c r="AY157" s="244" t="s">
        <v>173</v>
      </c>
    </row>
    <row r="158" spans="1:51" s="14" customFormat="1" ht="12">
      <c r="A158" s="14"/>
      <c r="B158" s="245"/>
      <c r="C158" s="246"/>
      <c r="D158" s="235" t="s">
        <v>182</v>
      </c>
      <c r="E158" s="247" t="s">
        <v>1</v>
      </c>
      <c r="F158" s="248" t="s">
        <v>185</v>
      </c>
      <c r="G158" s="246"/>
      <c r="H158" s="249">
        <v>12.45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182</v>
      </c>
      <c r="AU158" s="255" t="s">
        <v>86</v>
      </c>
      <c r="AV158" s="14" t="s">
        <v>180</v>
      </c>
      <c r="AW158" s="14" t="s">
        <v>32</v>
      </c>
      <c r="AX158" s="14" t="s">
        <v>84</v>
      </c>
      <c r="AY158" s="255" t="s">
        <v>173</v>
      </c>
    </row>
    <row r="159" spans="1:63" s="12" customFormat="1" ht="22.8" customHeight="1">
      <c r="A159" s="12"/>
      <c r="B159" s="204"/>
      <c r="C159" s="205"/>
      <c r="D159" s="206" t="s">
        <v>75</v>
      </c>
      <c r="E159" s="218" t="s">
        <v>305</v>
      </c>
      <c r="F159" s="218" t="s">
        <v>306</v>
      </c>
      <c r="G159" s="205"/>
      <c r="H159" s="205"/>
      <c r="I159" s="208"/>
      <c r="J159" s="219">
        <f>BK159</f>
        <v>0</v>
      </c>
      <c r="K159" s="205"/>
      <c r="L159" s="210"/>
      <c r="M159" s="211"/>
      <c r="N159" s="212"/>
      <c r="O159" s="212"/>
      <c r="P159" s="213">
        <f>P160</f>
        <v>0</v>
      </c>
      <c r="Q159" s="212"/>
      <c r="R159" s="213">
        <f>R160</f>
        <v>0</v>
      </c>
      <c r="S159" s="212"/>
      <c r="T159" s="214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5" t="s">
        <v>84</v>
      </c>
      <c r="AT159" s="216" t="s">
        <v>75</v>
      </c>
      <c r="AU159" s="216" t="s">
        <v>84</v>
      </c>
      <c r="AY159" s="215" t="s">
        <v>173</v>
      </c>
      <c r="BK159" s="217">
        <f>BK160</f>
        <v>0</v>
      </c>
    </row>
    <row r="160" spans="1:65" s="2" customFormat="1" ht="16.5" customHeight="1">
      <c r="A160" s="39"/>
      <c r="B160" s="40"/>
      <c r="C160" s="220" t="s">
        <v>243</v>
      </c>
      <c r="D160" s="220" t="s">
        <v>175</v>
      </c>
      <c r="E160" s="221" t="s">
        <v>308</v>
      </c>
      <c r="F160" s="222" t="s">
        <v>309</v>
      </c>
      <c r="G160" s="223" t="s">
        <v>246</v>
      </c>
      <c r="H160" s="224">
        <v>4.612</v>
      </c>
      <c r="I160" s="225"/>
      <c r="J160" s="226">
        <f>ROUND(I160*H160,2)</f>
        <v>0</v>
      </c>
      <c r="K160" s="222" t="s">
        <v>179</v>
      </c>
      <c r="L160" s="45"/>
      <c r="M160" s="227" t="s">
        <v>1</v>
      </c>
      <c r="N160" s="228" t="s">
        <v>41</v>
      </c>
      <c r="O160" s="92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1" t="s">
        <v>180</v>
      </c>
      <c r="AT160" s="231" t="s">
        <v>175</v>
      </c>
      <c r="AU160" s="231" t="s">
        <v>86</v>
      </c>
      <c r="AY160" s="18" t="s">
        <v>173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84</v>
      </c>
      <c r="BK160" s="232">
        <f>ROUND(I160*H160,2)</f>
        <v>0</v>
      </c>
      <c r="BL160" s="18" t="s">
        <v>180</v>
      </c>
      <c r="BM160" s="231" t="s">
        <v>356</v>
      </c>
    </row>
    <row r="161" spans="1:63" s="12" customFormat="1" ht="22.8" customHeight="1">
      <c r="A161" s="12"/>
      <c r="B161" s="204"/>
      <c r="C161" s="205"/>
      <c r="D161" s="206" t="s">
        <v>75</v>
      </c>
      <c r="E161" s="218" t="s">
        <v>357</v>
      </c>
      <c r="F161" s="218" t="s">
        <v>358</v>
      </c>
      <c r="G161" s="205"/>
      <c r="H161" s="205"/>
      <c r="I161" s="208"/>
      <c r="J161" s="219">
        <f>BK161</f>
        <v>0</v>
      </c>
      <c r="K161" s="205"/>
      <c r="L161" s="210"/>
      <c r="M161" s="211"/>
      <c r="N161" s="212"/>
      <c r="O161" s="212"/>
      <c r="P161" s="213">
        <f>SUM(P162:P169)</f>
        <v>0</v>
      </c>
      <c r="Q161" s="212"/>
      <c r="R161" s="213">
        <f>SUM(R162:R169)</f>
        <v>0</v>
      </c>
      <c r="S161" s="212"/>
      <c r="T161" s="214">
        <f>SUM(T162:T169)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5" t="s">
        <v>84</v>
      </c>
      <c r="AT161" s="216" t="s">
        <v>75</v>
      </c>
      <c r="AU161" s="216" t="s">
        <v>84</v>
      </c>
      <c r="AY161" s="215" t="s">
        <v>173</v>
      </c>
      <c r="BK161" s="217">
        <f>SUM(BK162:BK169)</f>
        <v>0</v>
      </c>
    </row>
    <row r="162" spans="1:65" s="2" customFormat="1" ht="24.15" customHeight="1">
      <c r="A162" s="39"/>
      <c r="B162" s="40"/>
      <c r="C162" s="220" t="s">
        <v>250</v>
      </c>
      <c r="D162" s="220" t="s">
        <v>175</v>
      </c>
      <c r="E162" s="221" t="s">
        <v>359</v>
      </c>
      <c r="F162" s="222" t="s">
        <v>360</v>
      </c>
      <c r="G162" s="223" t="s">
        <v>361</v>
      </c>
      <c r="H162" s="224">
        <v>1</v>
      </c>
      <c r="I162" s="225"/>
      <c r="J162" s="226">
        <f>ROUND(I162*H162,2)</f>
        <v>0</v>
      </c>
      <c r="K162" s="222" t="s">
        <v>1</v>
      </c>
      <c r="L162" s="45"/>
      <c r="M162" s="227" t="s">
        <v>1</v>
      </c>
      <c r="N162" s="228" t="s">
        <v>41</v>
      </c>
      <c r="O162" s="92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1" t="s">
        <v>180</v>
      </c>
      <c r="AT162" s="231" t="s">
        <v>175</v>
      </c>
      <c r="AU162" s="231" t="s">
        <v>86</v>
      </c>
      <c r="AY162" s="18" t="s">
        <v>173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84</v>
      </c>
      <c r="BK162" s="232">
        <f>ROUND(I162*H162,2)</f>
        <v>0</v>
      </c>
      <c r="BL162" s="18" t="s">
        <v>180</v>
      </c>
      <c r="BM162" s="231" t="s">
        <v>362</v>
      </c>
    </row>
    <row r="163" spans="1:51" s="15" customFormat="1" ht="12">
      <c r="A163" s="15"/>
      <c r="B163" s="271"/>
      <c r="C163" s="272"/>
      <c r="D163" s="235" t="s">
        <v>182</v>
      </c>
      <c r="E163" s="273" t="s">
        <v>1</v>
      </c>
      <c r="F163" s="274" t="s">
        <v>363</v>
      </c>
      <c r="G163" s="272"/>
      <c r="H163" s="273" t="s">
        <v>1</v>
      </c>
      <c r="I163" s="275"/>
      <c r="J163" s="272"/>
      <c r="K163" s="272"/>
      <c r="L163" s="276"/>
      <c r="M163" s="277"/>
      <c r="N163" s="278"/>
      <c r="O163" s="278"/>
      <c r="P163" s="278"/>
      <c r="Q163" s="278"/>
      <c r="R163" s="278"/>
      <c r="S163" s="278"/>
      <c r="T163" s="279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80" t="s">
        <v>182</v>
      </c>
      <c r="AU163" s="280" t="s">
        <v>86</v>
      </c>
      <c r="AV163" s="15" t="s">
        <v>84</v>
      </c>
      <c r="AW163" s="15" t="s">
        <v>32</v>
      </c>
      <c r="AX163" s="15" t="s">
        <v>76</v>
      </c>
      <c r="AY163" s="280" t="s">
        <v>173</v>
      </c>
    </row>
    <row r="164" spans="1:51" s="15" customFormat="1" ht="12">
      <c r="A164" s="15"/>
      <c r="B164" s="271"/>
      <c r="C164" s="272"/>
      <c r="D164" s="235" t="s">
        <v>182</v>
      </c>
      <c r="E164" s="273" t="s">
        <v>1</v>
      </c>
      <c r="F164" s="274" t="s">
        <v>364</v>
      </c>
      <c r="G164" s="272"/>
      <c r="H164" s="273" t="s">
        <v>1</v>
      </c>
      <c r="I164" s="275"/>
      <c r="J164" s="272"/>
      <c r="K164" s="272"/>
      <c r="L164" s="276"/>
      <c r="M164" s="277"/>
      <c r="N164" s="278"/>
      <c r="O164" s="278"/>
      <c r="P164" s="278"/>
      <c r="Q164" s="278"/>
      <c r="R164" s="278"/>
      <c r="S164" s="278"/>
      <c r="T164" s="279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80" t="s">
        <v>182</v>
      </c>
      <c r="AU164" s="280" t="s">
        <v>86</v>
      </c>
      <c r="AV164" s="15" t="s">
        <v>84</v>
      </c>
      <c r="AW164" s="15" t="s">
        <v>32</v>
      </c>
      <c r="AX164" s="15" t="s">
        <v>76</v>
      </c>
      <c r="AY164" s="280" t="s">
        <v>173</v>
      </c>
    </row>
    <row r="165" spans="1:51" s="15" customFormat="1" ht="12">
      <c r="A165" s="15"/>
      <c r="B165" s="271"/>
      <c r="C165" s="272"/>
      <c r="D165" s="235" t="s">
        <v>182</v>
      </c>
      <c r="E165" s="273" t="s">
        <v>1</v>
      </c>
      <c r="F165" s="274" t="s">
        <v>365</v>
      </c>
      <c r="G165" s="272"/>
      <c r="H165" s="273" t="s">
        <v>1</v>
      </c>
      <c r="I165" s="275"/>
      <c r="J165" s="272"/>
      <c r="K165" s="272"/>
      <c r="L165" s="276"/>
      <c r="M165" s="277"/>
      <c r="N165" s="278"/>
      <c r="O165" s="278"/>
      <c r="P165" s="278"/>
      <c r="Q165" s="278"/>
      <c r="R165" s="278"/>
      <c r="S165" s="278"/>
      <c r="T165" s="279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80" t="s">
        <v>182</v>
      </c>
      <c r="AU165" s="280" t="s">
        <v>86</v>
      </c>
      <c r="AV165" s="15" t="s">
        <v>84</v>
      </c>
      <c r="AW165" s="15" t="s">
        <v>32</v>
      </c>
      <c r="AX165" s="15" t="s">
        <v>76</v>
      </c>
      <c r="AY165" s="280" t="s">
        <v>173</v>
      </c>
    </row>
    <row r="166" spans="1:51" s="15" customFormat="1" ht="12">
      <c r="A166" s="15"/>
      <c r="B166" s="271"/>
      <c r="C166" s="272"/>
      <c r="D166" s="235" t="s">
        <v>182</v>
      </c>
      <c r="E166" s="273" t="s">
        <v>1</v>
      </c>
      <c r="F166" s="274" t="s">
        <v>366</v>
      </c>
      <c r="G166" s="272"/>
      <c r="H166" s="273" t="s">
        <v>1</v>
      </c>
      <c r="I166" s="275"/>
      <c r="J166" s="272"/>
      <c r="K166" s="272"/>
      <c r="L166" s="276"/>
      <c r="M166" s="277"/>
      <c r="N166" s="278"/>
      <c r="O166" s="278"/>
      <c r="P166" s="278"/>
      <c r="Q166" s="278"/>
      <c r="R166" s="278"/>
      <c r="S166" s="278"/>
      <c r="T166" s="279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80" t="s">
        <v>182</v>
      </c>
      <c r="AU166" s="280" t="s">
        <v>86</v>
      </c>
      <c r="AV166" s="15" t="s">
        <v>84</v>
      </c>
      <c r="AW166" s="15" t="s">
        <v>32</v>
      </c>
      <c r="AX166" s="15" t="s">
        <v>76</v>
      </c>
      <c r="AY166" s="280" t="s">
        <v>173</v>
      </c>
    </row>
    <row r="167" spans="1:51" s="15" customFormat="1" ht="12">
      <c r="A167" s="15"/>
      <c r="B167" s="271"/>
      <c r="C167" s="272"/>
      <c r="D167" s="235" t="s">
        <v>182</v>
      </c>
      <c r="E167" s="273" t="s">
        <v>1</v>
      </c>
      <c r="F167" s="274" t="s">
        <v>367</v>
      </c>
      <c r="G167" s="272"/>
      <c r="H167" s="273" t="s">
        <v>1</v>
      </c>
      <c r="I167" s="275"/>
      <c r="J167" s="272"/>
      <c r="K167" s="272"/>
      <c r="L167" s="276"/>
      <c r="M167" s="277"/>
      <c r="N167" s="278"/>
      <c r="O167" s="278"/>
      <c r="P167" s="278"/>
      <c r="Q167" s="278"/>
      <c r="R167" s="278"/>
      <c r="S167" s="278"/>
      <c r="T167" s="279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80" t="s">
        <v>182</v>
      </c>
      <c r="AU167" s="280" t="s">
        <v>86</v>
      </c>
      <c r="AV167" s="15" t="s">
        <v>84</v>
      </c>
      <c r="AW167" s="15" t="s">
        <v>32</v>
      </c>
      <c r="AX167" s="15" t="s">
        <v>76</v>
      </c>
      <c r="AY167" s="280" t="s">
        <v>173</v>
      </c>
    </row>
    <row r="168" spans="1:51" s="15" customFormat="1" ht="12">
      <c r="A168" s="15"/>
      <c r="B168" s="271"/>
      <c r="C168" s="272"/>
      <c r="D168" s="235" t="s">
        <v>182</v>
      </c>
      <c r="E168" s="273" t="s">
        <v>1</v>
      </c>
      <c r="F168" s="274" t="s">
        <v>368</v>
      </c>
      <c r="G168" s="272"/>
      <c r="H168" s="273" t="s">
        <v>1</v>
      </c>
      <c r="I168" s="275"/>
      <c r="J168" s="272"/>
      <c r="K168" s="272"/>
      <c r="L168" s="276"/>
      <c r="M168" s="277"/>
      <c r="N168" s="278"/>
      <c r="O168" s="278"/>
      <c r="P168" s="278"/>
      <c r="Q168" s="278"/>
      <c r="R168" s="278"/>
      <c r="S168" s="278"/>
      <c r="T168" s="279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80" t="s">
        <v>182</v>
      </c>
      <c r="AU168" s="280" t="s">
        <v>86</v>
      </c>
      <c r="AV168" s="15" t="s">
        <v>84</v>
      </c>
      <c r="AW168" s="15" t="s">
        <v>32</v>
      </c>
      <c r="AX168" s="15" t="s">
        <v>76</v>
      </c>
      <c r="AY168" s="280" t="s">
        <v>173</v>
      </c>
    </row>
    <row r="169" spans="1:51" s="13" customFormat="1" ht="12">
      <c r="A169" s="13"/>
      <c r="B169" s="233"/>
      <c r="C169" s="234"/>
      <c r="D169" s="235" t="s">
        <v>182</v>
      </c>
      <c r="E169" s="236" t="s">
        <v>1</v>
      </c>
      <c r="F169" s="237" t="s">
        <v>84</v>
      </c>
      <c r="G169" s="234"/>
      <c r="H169" s="238">
        <v>1</v>
      </c>
      <c r="I169" s="239"/>
      <c r="J169" s="234"/>
      <c r="K169" s="234"/>
      <c r="L169" s="240"/>
      <c r="M169" s="281"/>
      <c r="N169" s="282"/>
      <c r="O169" s="282"/>
      <c r="P169" s="282"/>
      <c r="Q169" s="282"/>
      <c r="R169" s="282"/>
      <c r="S169" s="282"/>
      <c r="T169" s="28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182</v>
      </c>
      <c r="AU169" s="244" t="s">
        <v>86</v>
      </c>
      <c r="AV169" s="13" t="s">
        <v>86</v>
      </c>
      <c r="AW169" s="13" t="s">
        <v>32</v>
      </c>
      <c r="AX169" s="13" t="s">
        <v>84</v>
      </c>
      <c r="AY169" s="244" t="s">
        <v>173</v>
      </c>
    </row>
    <row r="170" spans="1:31" s="2" customFormat="1" ht="6.95" customHeight="1">
      <c r="A170" s="39"/>
      <c r="B170" s="67"/>
      <c r="C170" s="68"/>
      <c r="D170" s="68"/>
      <c r="E170" s="68"/>
      <c r="F170" s="68"/>
      <c r="G170" s="68"/>
      <c r="H170" s="68"/>
      <c r="I170" s="68"/>
      <c r="J170" s="68"/>
      <c r="K170" s="68"/>
      <c r="L170" s="45"/>
      <c r="M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</row>
  </sheetData>
  <sheetProtection password="CC35" sheet="1" objects="1" scenarios="1" formatColumns="0" formatRows="0" autoFilter="0"/>
  <autoFilter ref="C121:K169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  <c r="AZ2" s="137" t="s">
        <v>130</v>
      </c>
      <c r="BA2" s="137" t="s">
        <v>131</v>
      </c>
      <c r="BB2" s="137" t="s">
        <v>1</v>
      </c>
      <c r="BC2" s="137" t="s">
        <v>369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133</v>
      </c>
      <c r="BA3" s="137" t="s">
        <v>370</v>
      </c>
      <c r="BB3" s="137" t="s">
        <v>1</v>
      </c>
      <c r="BC3" s="137" t="s">
        <v>371</v>
      </c>
      <c r="BD3" s="137" t="s">
        <v>86</v>
      </c>
    </row>
    <row r="4" spans="2:5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  <c r="AZ4" s="137" t="s">
        <v>372</v>
      </c>
      <c r="BA4" s="137" t="s">
        <v>373</v>
      </c>
      <c r="BB4" s="137" t="s">
        <v>1</v>
      </c>
      <c r="BC4" s="137" t="s">
        <v>374</v>
      </c>
      <c r="BD4" s="137" t="s">
        <v>86</v>
      </c>
    </row>
    <row r="5" spans="2:56" s="1" customFormat="1" ht="6.95" customHeight="1">
      <c r="B5" s="21"/>
      <c r="L5" s="21"/>
      <c r="AZ5" s="137" t="s">
        <v>136</v>
      </c>
      <c r="BA5" s="137" t="s">
        <v>137</v>
      </c>
      <c r="BB5" s="137" t="s">
        <v>1</v>
      </c>
      <c r="BC5" s="137" t="s">
        <v>375</v>
      </c>
      <c r="BD5" s="137" t="s">
        <v>86</v>
      </c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(9.9.2022)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376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ROUND((SUM(BE123:BE169)),2)</f>
        <v>0</v>
      </c>
      <c r="G33" s="39"/>
      <c r="H33" s="39"/>
      <c r="I33" s="157">
        <v>0.21</v>
      </c>
      <c r="J33" s="156">
        <f>ROUND(((SUM(BE123:BE169))*I33),2)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ROUND((SUM(BF123:BF169)),2)</f>
        <v>0</v>
      </c>
      <c r="G34" s="39"/>
      <c r="H34" s="39"/>
      <c r="I34" s="157">
        <v>0.15</v>
      </c>
      <c r="J34" s="156">
        <f>ROUND(((SUM(BF123:BF169))*I34),2)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ROUND((SUM(BG123:BG169)),2)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ROUND((SUM(BH123:BH169)),2)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ROUND((SUM(BI123:BI169)),2)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(9.9.2022)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D.1.1.4 - Ping pong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J124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J125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151</v>
      </c>
      <c r="E99" s="190"/>
      <c r="F99" s="190"/>
      <c r="G99" s="190"/>
      <c r="H99" s="190"/>
      <c r="I99" s="190"/>
      <c r="J99" s="191">
        <f>J141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153</v>
      </c>
      <c r="E100" s="190"/>
      <c r="F100" s="190"/>
      <c r="G100" s="190"/>
      <c r="H100" s="190"/>
      <c r="I100" s="190"/>
      <c r="J100" s="191">
        <f>J145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154</v>
      </c>
      <c r="E101" s="190"/>
      <c r="F101" s="190"/>
      <c r="G101" s="190"/>
      <c r="H101" s="190"/>
      <c r="I101" s="190"/>
      <c r="J101" s="191">
        <f>J155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155</v>
      </c>
      <c r="E102" s="190"/>
      <c r="F102" s="190"/>
      <c r="G102" s="190"/>
      <c r="H102" s="190"/>
      <c r="I102" s="190"/>
      <c r="J102" s="191">
        <f>J161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333</v>
      </c>
      <c r="E103" s="190"/>
      <c r="F103" s="190"/>
      <c r="G103" s="190"/>
      <c r="H103" s="190"/>
      <c r="I103" s="190"/>
      <c r="J103" s="191">
        <f>J163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158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76" t="str">
        <f>E7</f>
        <v>Vranovice sportoviště (9.9.2022)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142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>D.1.1.4 - Ping pong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>Vranovice</v>
      </c>
      <c r="G117" s="41"/>
      <c r="H117" s="41"/>
      <c r="I117" s="33" t="s">
        <v>22</v>
      </c>
      <c r="J117" s="80" t="str">
        <f>IF(J12="","",J12)</f>
        <v>9. 9. 2022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40.05" customHeight="1">
      <c r="A119" s="39"/>
      <c r="B119" s="40"/>
      <c r="C119" s="33" t="s">
        <v>24</v>
      </c>
      <c r="D119" s="41"/>
      <c r="E119" s="41"/>
      <c r="F119" s="28" t="str">
        <f>E15</f>
        <v>Obec Vranovice, Školní 1, Vranovice 691 25</v>
      </c>
      <c r="G119" s="41"/>
      <c r="H119" s="41"/>
      <c r="I119" s="33" t="s">
        <v>30</v>
      </c>
      <c r="J119" s="37" t="str">
        <f>E21</f>
        <v xml:space="preserve">Projecticon s.r.o., A. Kopeckého 151, Nový Hrádek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28</v>
      </c>
      <c r="D120" s="41"/>
      <c r="E120" s="41"/>
      <c r="F120" s="28" t="str">
        <f>IF(E18="","",E18)</f>
        <v>Vyplň údaj</v>
      </c>
      <c r="G120" s="41"/>
      <c r="H120" s="41"/>
      <c r="I120" s="33" t="s">
        <v>33</v>
      </c>
      <c r="J120" s="37" t="str">
        <f>E24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193"/>
      <c r="B122" s="194"/>
      <c r="C122" s="195" t="s">
        <v>159</v>
      </c>
      <c r="D122" s="196" t="s">
        <v>61</v>
      </c>
      <c r="E122" s="196" t="s">
        <v>57</v>
      </c>
      <c r="F122" s="196" t="s">
        <v>58</v>
      </c>
      <c r="G122" s="196" t="s">
        <v>160</v>
      </c>
      <c r="H122" s="196" t="s">
        <v>161</v>
      </c>
      <c r="I122" s="196" t="s">
        <v>162</v>
      </c>
      <c r="J122" s="196" t="s">
        <v>146</v>
      </c>
      <c r="K122" s="197" t="s">
        <v>163</v>
      </c>
      <c r="L122" s="198"/>
      <c r="M122" s="101" t="s">
        <v>1</v>
      </c>
      <c r="N122" s="102" t="s">
        <v>40</v>
      </c>
      <c r="O122" s="102" t="s">
        <v>164</v>
      </c>
      <c r="P122" s="102" t="s">
        <v>165</v>
      </c>
      <c r="Q122" s="102" t="s">
        <v>166</v>
      </c>
      <c r="R122" s="102" t="s">
        <v>167</v>
      </c>
      <c r="S122" s="102" t="s">
        <v>168</v>
      </c>
      <c r="T122" s="103" t="s">
        <v>169</v>
      </c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</row>
    <row r="123" spans="1:63" s="2" customFormat="1" ht="22.8" customHeight="1">
      <c r="A123" s="39"/>
      <c r="B123" s="40"/>
      <c r="C123" s="108" t="s">
        <v>170</v>
      </c>
      <c r="D123" s="41"/>
      <c r="E123" s="41"/>
      <c r="F123" s="41"/>
      <c r="G123" s="41"/>
      <c r="H123" s="41"/>
      <c r="I123" s="41"/>
      <c r="J123" s="199">
        <f>BK123</f>
        <v>0</v>
      </c>
      <c r="K123" s="41"/>
      <c r="L123" s="45"/>
      <c r="M123" s="104"/>
      <c r="N123" s="200"/>
      <c r="O123" s="105"/>
      <c r="P123" s="201">
        <f>P124</f>
        <v>0</v>
      </c>
      <c r="Q123" s="105"/>
      <c r="R123" s="201">
        <f>R124</f>
        <v>4.76010078</v>
      </c>
      <c r="S123" s="105"/>
      <c r="T123" s="202">
        <f>T124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75</v>
      </c>
      <c r="AU123" s="18" t="s">
        <v>148</v>
      </c>
      <c r="BK123" s="203">
        <f>BK124</f>
        <v>0</v>
      </c>
    </row>
    <row r="124" spans="1:63" s="12" customFormat="1" ht="25.9" customHeight="1">
      <c r="A124" s="12"/>
      <c r="B124" s="204"/>
      <c r="C124" s="205"/>
      <c r="D124" s="206" t="s">
        <v>75</v>
      </c>
      <c r="E124" s="207" t="s">
        <v>171</v>
      </c>
      <c r="F124" s="207" t="s">
        <v>172</v>
      </c>
      <c r="G124" s="205"/>
      <c r="H124" s="205"/>
      <c r="I124" s="208"/>
      <c r="J124" s="209">
        <f>BK124</f>
        <v>0</v>
      </c>
      <c r="K124" s="205"/>
      <c r="L124" s="210"/>
      <c r="M124" s="211"/>
      <c r="N124" s="212"/>
      <c r="O124" s="212"/>
      <c r="P124" s="213">
        <f>P125+P141+P145+P155+P161+P163</f>
        <v>0</v>
      </c>
      <c r="Q124" s="212"/>
      <c r="R124" s="213">
        <f>R125+R141+R145+R155+R161+R163</f>
        <v>4.76010078</v>
      </c>
      <c r="S124" s="212"/>
      <c r="T124" s="214">
        <f>T125+T141+T145+T155+T161+T163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84</v>
      </c>
      <c r="AT124" s="216" t="s">
        <v>75</v>
      </c>
      <c r="AU124" s="216" t="s">
        <v>76</v>
      </c>
      <c r="AY124" s="215" t="s">
        <v>173</v>
      </c>
      <c r="BK124" s="217">
        <f>BK125+BK141+BK145+BK155+BK161+BK163</f>
        <v>0</v>
      </c>
    </row>
    <row r="125" spans="1:63" s="12" customFormat="1" ht="22.8" customHeight="1">
      <c r="A125" s="12"/>
      <c r="B125" s="204"/>
      <c r="C125" s="205"/>
      <c r="D125" s="206" t="s">
        <v>75</v>
      </c>
      <c r="E125" s="218" t="s">
        <v>84</v>
      </c>
      <c r="F125" s="218" t="s">
        <v>174</v>
      </c>
      <c r="G125" s="205"/>
      <c r="H125" s="205"/>
      <c r="I125" s="208"/>
      <c r="J125" s="219">
        <f>BK125</f>
        <v>0</v>
      </c>
      <c r="K125" s="205"/>
      <c r="L125" s="210"/>
      <c r="M125" s="211"/>
      <c r="N125" s="212"/>
      <c r="O125" s="212"/>
      <c r="P125" s="213">
        <f>SUM(P126:P140)</f>
        <v>0</v>
      </c>
      <c r="Q125" s="212"/>
      <c r="R125" s="213">
        <f>SUM(R126:R140)</f>
        <v>0</v>
      </c>
      <c r="S125" s="212"/>
      <c r="T125" s="214">
        <f>SUM(T126:T140)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84</v>
      </c>
      <c r="AT125" s="216" t="s">
        <v>75</v>
      </c>
      <c r="AU125" s="216" t="s">
        <v>84</v>
      </c>
      <c r="AY125" s="215" t="s">
        <v>173</v>
      </c>
      <c r="BK125" s="217">
        <f>SUM(BK126:BK140)</f>
        <v>0</v>
      </c>
    </row>
    <row r="126" spans="1:65" s="2" customFormat="1" ht="33" customHeight="1">
      <c r="A126" s="39"/>
      <c r="B126" s="40"/>
      <c r="C126" s="220" t="s">
        <v>84</v>
      </c>
      <c r="D126" s="220" t="s">
        <v>175</v>
      </c>
      <c r="E126" s="221" t="s">
        <v>334</v>
      </c>
      <c r="F126" s="222" t="s">
        <v>335</v>
      </c>
      <c r="G126" s="223" t="s">
        <v>178</v>
      </c>
      <c r="H126" s="224">
        <v>7.616</v>
      </c>
      <c r="I126" s="225"/>
      <c r="J126" s="226">
        <f>ROUND(I126*H126,2)</f>
        <v>0</v>
      </c>
      <c r="K126" s="222" t="s">
        <v>179</v>
      </c>
      <c r="L126" s="45"/>
      <c r="M126" s="227" t="s">
        <v>1</v>
      </c>
      <c r="N126" s="228" t="s">
        <v>41</v>
      </c>
      <c r="O126" s="92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1" t="s">
        <v>180</v>
      </c>
      <c r="AT126" s="231" t="s">
        <v>175</v>
      </c>
      <c r="AU126" s="231" t="s">
        <v>86</v>
      </c>
      <c r="AY126" s="18" t="s">
        <v>173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84</v>
      </c>
      <c r="BK126" s="232">
        <f>ROUND(I126*H126,2)</f>
        <v>0</v>
      </c>
      <c r="BL126" s="18" t="s">
        <v>180</v>
      </c>
      <c r="BM126" s="231" t="s">
        <v>377</v>
      </c>
    </row>
    <row r="127" spans="1:51" s="13" customFormat="1" ht="12">
      <c r="A127" s="13"/>
      <c r="B127" s="233"/>
      <c r="C127" s="234"/>
      <c r="D127" s="235" t="s">
        <v>182</v>
      </c>
      <c r="E127" s="236" t="s">
        <v>1</v>
      </c>
      <c r="F127" s="237" t="s">
        <v>378</v>
      </c>
      <c r="G127" s="234"/>
      <c r="H127" s="238">
        <v>7.616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182</v>
      </c>
      <c r="AU127" s="244" t="s">
        <v>86</v>
      </c>
      <c r="AV127" s="13" t="s">
        <v>86</v>
      </c>
      <c r="AW127" s="13" t="s">
        <v>32</v>
      </c>
      <c r="AX127" s="13" t="s">
        <v>76</v>
      </c>
      <c r="AY127" s="244" t="s">
        <v>173</v>
      </c>
    </row>
    <row r="128" spans="1:51" s="14" customFormat="1" ht="12">
      <c r="A128" s="14"/>
      <c r="B128" s="245"/>
      <c r="C128" s="246"/>
      <c r="D128" s="235" t="s">
        <v>182</v>
      </c>
      <c r="E128" s="247" t="s">
        <v>133</v>
      </c>
      <c r="F128" s="248" t="s">
        <v>185</v>
      </c>
      <c r="G128" s="246"/>
      <c r="H128" s="249">
        <v>7.616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182</v>
      </c>
      <c r="AU128" s="255" t="s">
        <v>86</v>
      </c>
      <c r="AV128" s="14" t="s">
        <v>180</v>
      </c>
      <c r="AW128" s="14" t="s">
        <v>32</v>
      </c>
      <c r="AX128" s="14" t="s">
        <v>84</v>
      </c>
      <c r="AY128" s="255" t="s">
        <v>173</v>
      </c>
    </row>
    <row r="129" spans="1:65" s="2" customFormat="1" ht="33" customHeight="1">
      <c r="A129" s="39"/>
      <c r="B129" s="40"/>
      <c r="C129" s="220" t="s">
        <v>86</v>
      </c>
      <c r="D129" s="220" t="s">
        <v>175</v>
      </c>
      <c r="E129" s="221" t="s">
        <v>186</v>
      </c>
      <c r="F129" s="222" t="s">
        <v>187</v>
      </c>
      <c r="G129" s="223" t="s">
        <v>178</v>
      </c>
      <c r="H129" s="224">
        <v>0.545</v>
      </c>
      <c r="I129" s="225"/>
      <c r="J129" s="226">
        <f>ROUND(I129*H129,2)</f>
        <v>0</v>
      </c>
      <c r="K129" s="222" t="s">
        <v>179</v>
      </c>
      <c r="L129" s="45"/>
      <c r="M129" s="227" t="s">
        <v>1</v>
      </c>
      <c r="N129" s="228" t="s">
        <v>41</v>
      </c>
      <c r="O129" s="92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1" t="s">
        <v>180</v>
      </c>
      <c r="AT129" s="231" t="s">
        <v>175</v>
      </c>
      <c r="AU129" s="231" t="s">
        <v>86</v>
      </c>
      <c r="AY129" s="18" t="s">
        <v>173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84</v>
      </c>
      <c r="BK129" s="232">
        <f>ROUND(I129*H129,2)</f>
        <v>0</v>
      </c>
      <c r="BL129" s="18" t="s">
        <v>180</v>
      </c>
      <c r="BM129" s="231" t="s">
        <v>188</v>
      </c>
    </row>
    <row r="130" spans="1:51" s="13" customFormat="1" ht="12">
      <c r="A130" s="13"/>
      <c r="B130" s="233"/>
      <c r="C130" s="234"/>
      <c r="D130" s="235" t="s">
        <v>182</v>
      </c>
      <c r="E130" s="236" t="s">
        <v>1</v>
      </c>
      <c r="F130" s="237" t="s">
        <v>379</v>
      </c>
      <c r="G130" s="234"/>
      <c r="H130" s="238">
        <v>0.545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182</v>
      </c>
      <c r="AU130" s="244" t="s">
        <v>86</v>
      </c>
      <c r="AV130" s="13" t="s">
        <v>86</v>
      </c>
      <c r="AW130" s="13" t="s">
        <v>32</v>
      </c>
      <c r="AX130" s="13" t="s">
        <v>76</v>
      </c>
      <c r="AY130" s="244" t="s">
        <v>173</v>
      </c>
    </row>
    <row r="131" spans="1:51" s="14" customFormat="1" ht="12">
      <c r="A131" s="14"/>
      <c r="B131" s="245"/>
      <c r="C131" s="246"/>
      <c r="D131" s="235" t="s">
        <v>182</v>
      </c>
      <c r="E131" s="247" t="s">
        <v>130</v>
      </c>
      <c r="F131" s="248" t="s">
        <v>185</v>
      </c>
      <c r="G131" s="246"/>
      <c r="H131" s="249">
        <v>0.545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182</v>
      </c>
      <c r="AU131" s="255" t="s">
        <v>86</v>
      </c>
      <c r="AV131" s="14" t="s">
        <v>180</v>
      </c>
      <c r="AW131" s="14" t="s">
        <v>32</v>
      </c>
      <c r="AX131" s="14" t="s">
        <v>84</v>
      </c>
      <c r="AY131" s="255" t="s">
        <v>173</v>
      </c>
    </row>
    <row r="132" spans="1:65" s="2" customFormat="1" ht="37.8" customHeight="1">
      <c r="A132" s="39"/>
      <c r="B132" s="40"/>
      <c r="C132" s="220" t="s">
        <v>190</v>
      </c>
      <c r="D132" s="220" t="s">
        <v>175</v>
      </c>
      <c r="E132" s="221" t="s">
        <v>195</v>
      </c>
      <c r="F132" s="222" t="s">
        <v>196</v>
      </c>
      <c r="G132" s="223" t="s">
        <v>178</v>
      </c>
      <c r="H132" s="224">
        <v>8.161</v>
      </c>
      <c r="I132" s="225"/>
      <c r="J132" s="226">
        <f>ROUND(I132*H132,2)</f>
        <v>0</v>
      </c>
      <c r="K132" s="222" t="s">
        <v>179</v>
      </c>
      <c r="L132" s="45"/>
      <c r="M132" s="227" t="s">
        <v>1</v>
      </c>
      <c r="N132" s="228" t="s">
        <v>41</v>
      </c>
      <c r="O132" s="92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180</v>
      </c>
      <c r="AT132" s="231" t="s">
        <v>175</v>
      </c>
      <c r="AU132" s="231" t="s">
        <v>86</v>
      </c>
      <c r="AY132" s="18" t="s">
        <v>173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180</v>
      </c>
      <c r="BM132" s="231" t="s">
        <v>197</v>
      </c>
    </row>
    <row r="133" spans="1:51" s="13" customFormat="1" ht="12">
      <c r="A133" s="13"/>
      <c r="B133" s="233"/>
      <c r="C133" s="234"/>
      <c r="D133" s="235" t="s">
        <v>182</v>
      </c>
      <c r="E133" s="236" t="s">
        <v>1</v>
      </c>
      <c r="F133" s="237" t="s">
        <v>198</v>
      </c>
      <c r="G133" s="234"/>
      <c r="H133" s="238">
        <v>8.161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182</v>
      </c>
      <c r="AU133" s="244" t="s">
        <v>86</v>
      </c>
      <c r="AV133" s="13" t="s">
        <v>86</v>
      </c>
      <c r="AW133" s="13" t="s">
        <v>32</v>
      </c>
      <c r="AX133" s="13" t="s">
        <v>76</v>
      </c>
      <c r="AY133" s="244" t="s">
        <v>173</v>
      </c>
    </row>
    <row r="134" spans="1:51" s="14" customFormat="1" ht="12">
      <c r="A134" s="14"/>
      <c r="B134" s="245"/>
      <c r="C134" s="246"/>
      <c r="D134" s="235" t="s">
        <v>182</v>
      </c>
      <c r="E134" s="247" t="s">
        <v>136</v>
      </c>
      <c r="F134" s="248" t="s">
        <v>185</v>
      </c>
      <c r="G134" s="246"/>
      <c r="H134" s="249">
        <v>8.161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182</v>
      </c>
      <c r="AU134" s="255" t="s">
        <v>86</v>
      </c>
      <c r="AV134" s="14" t="s">
        <v>180</v>
      </c>
      <c r="AW134" s="14" t="s">
        <v>32</v>
      </c>
      <c r="AX134" s="14" t="s">
        <v>84</v>
      </c>
      <c r="AY134" s="255" t="s">
        <v>173</v>
      </c>
    </row>
    <row r="135" spans="1:65" s="2" customFormat="1" ht="24.15" customHeight="1">
      <c r="A135" s="39"/>
      <c r="B135" s="40"/>
      <c r="C135" s="220" t="s">
        <v>180</v>
      </c>
      <c r="D135" s="220" t="s">
        <v>175</v>
      </c>
      <c r="E135" s="221" t="s">
        <v>201</v>
      </c>
      <c r="F135" s="222" t="s">
        <v>202</v>
      </c>
      <c r="G135" s="223" t="s">
        <v>178</v>
      </c>
      <c r="H135" s="224">
        <v>8.161</v>
      </c>
      <c r="I135" s="225"/>
      <c r="J135" s="226">
        <f>ROUND(I135*H135,2)</f>
        <v>0</v>
      </c>
      <c r="K135" s="222" t="s">
        <v>179</v>
      </c>
      <c r="L135" s="45"/>
      <c r="M135" s="227" t="s">
        <v>1</v>
      </c>
      <c r="N135" s="228" t="s">
        <v>41</v>
      </c>
      <c r="O135" s="92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180</v>
      </c>
      <c r="AT135" s="231" t="s">
        <v>175</v>
      </c>
      <c r="AU135" s="231" t="s">
        <v>86</v>
      </c>
      <c r="AY135" s="18" t="s">
        <v>173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84</v>
      </c>
      <c r="BK135" s="232">
        <f>ROUND(I135*H135,2)</f>
        <v>0</v>
      </c>
      <c r="BL135" s="18" t="s">
        <v>180</v>
      </c>
      <c r="BM135" s="231" t="s">
        <v>203</v>
      </c>
    </row>
    <row r="136" spans="1:51" s="13" customFormat="1" ht="12">
      <c r="A136" s="13"/>
      <c r="B136" s="233"/>
      <c r="C136" s="234"/>
      <c r="D136" s="235" t="s">
        <v>182</v>
      </c>
      <c r="E136" s="236" t="s">
        <v>1</v>
      </c>
      <c r="F136" s="237" t="s">
        <v>136</v>
      </c>
      <c r="G136" s="234"/>
      <c r="H136" s="238">
        <v>8.161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182</v>
      </c>
      <c r="AU136" s="244" t="s">
        <v>86</v>
      </c>
      <c r="AV136" s="13" t="s">
        <v>86</v>
      </c>
      <c r="AW136" s="13" t="s">
        <v>32</v>
      </c>
      <c r="AX136" s="13" t="s">
        <v>84</v>
      </c>
      <c r="AY136" s="244" t="s">
        <v>173</v>
      </c>
    </row>
    <row r="137" spans="1:65" s="2" customFormat="1" ht="24.15" customHeight="1">
      <c r="A137" s="39"/>
      <c r="B137" s="40"/>
      <c r="C137" s="220" t="s">
        <v>200</v>
      </c>
      <c r="D137" s="220" t="s">
        <v>175</v>
      </c>
      <c r="E137" s="221" t="s">
        <v>206</v>
      </c>
      <c r="F137" s="222" t="s">
        <v>207</v>
      </c>
      <c r="G137" s="223" t="s">
        <v>208</v>
      </c>
      <c r="H137" s="224">
        <v>30.465</v>
      </c>
      <c r="I137" s="225"/>
      <c r="J137" s="226">
        <f>ROUND(I137*H137,2)</f>
        <v>0</v>
      </c>
      <c r="K137" s="222" t="s">
        <v>179</v>
      </c>
      <c r="L137" s="45"/>
      <c r="M137" s="227" t="s">
        <v>1</v>
      </c>
      <c r="N137" s="228" t="s">
        <v>41</v>
      </c>
      <c r="O137" s="92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1" t="s">
        <v>180</v>
      </c>
      <c r="AT137" s="231" t="s">
        <v>175</v>
      </c>
      <c r="AU137" s="231" t="s">
        <v>86</v>
      </c>
      <c r="AY137" s="18" t="s">
        <v>173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84</v>
      </c>
      <c r="BK137" s="232">
        <f>ROUND(I137*H137,2)</f>
        <v>0</v>
      </c>
      <c r="BL137" s="18" t="s">
        <v>180</v>
      </c>
      <c r="BM137" s="231" t="s">
        <v>209</v>
      </c>
    </row>
    <row r="138" spans="1:51" s="13" customFormat="1" ht="12">
      <c r="A138" s="13"/>
      <c r="B138" s="233"/>
      <c r="C138" s="234"/>
      <c r="D138" s="235" t="s">
        <v>182</v>
      </c>
      <c r="E138" s="236" t="s">
        <v>1</v>
      </c>
      <c r="F138" s="237" t="s">
        <v>372</v>
      </c>
      <c r="G138" s="234"/>
      <c r="H138" s="238">
        <v>30.465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182</v>
      </c>
      <c r="AU138" s="244" t="s">
        <v>86</v>
      </c>
      <c r="AV138" s="13" t="s">
        <v>86</v>
      </c>
      <c r="AW138" s="13" t="s">
        <v>32</v>
      </c>
      <c r="AX138" s="13" t="s">
        <v>84</v>
      </c>
      <c r="AY138" s="244" t="s">
        <v>173</v>
      </c>
    </row>
    <row r="139" spans="1:65" s="2" customFormat="1" ht="16.5" customHeight="1">
      <c r="A139" s="39"/>
      <c r="B139" s="40"/>
      <c r="C139" s="220" t="s">
        <v>205</v>
      </c>
      <c r="D139" s="220" t="s">
        <v>175</v>
      </c>
      <c r="E139" s="221" t="s">
        <v>212</v>
      </c>
      <c r="F139" s="222" t="s">
        <v>213</v>
      </c>
      <c r="G139" s="223" t="s">
        <v>178</v>
      </c>
      <c r="H139" s="224">
        <v>8.161</v>
      </c>
      <c r="I139" s="225"/>
      <c r="J139" s="226">
        <f>ROUND(I139*H139,2)</f>
        <v>0</v>
      </c>
      <c r="K139" s="222" t="s">
        <v>179</v>
      </c>
      <c r="L139" s="45"/>
      <c r="M139" s="227" t="s">
        <v>1</v>
      </c>
      <c r="N139" s="228" t="s">
        <v>41</v>
      </c>
      <c r="O139" s="92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180</v>
      </c>
      <c r="AT139" s="231" t="s">
        <v>175</v>
      </c>
      <c r="AU139" s="231" t="s">
        <v>86</v>
      </c>
      <c r="AY139" s="18" t="s">
        <v>173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84</v>
      </c>
      <c r="BK139" s="232">
        <f>ROUND(I139*H139,2)</f>
        <v>0</v>
      </c>
      <c r="BL139" s="18" t="s">
        <v>180</v>
      </c>
      <c r="BM139" s="231" t="s">
        <v>214</v>
      </c>
    </row>
    <row r="140" spans="1:51" s="13" customFormat="1" ht="12">
      <c r="A140" s="13"/>
      <c r="B140" s="233"/>
      <c r="C140" s="234"/>
      <c r="D140" s="235" t="s">
        <v>182</v>
      </c>
      <c r="E140" s="236" t="s">
        <v>1</v>
      </c>
      <c r="F140" s="237" t="s">
        <v>136</v>
      </c>
      <c r="G140" s="234"/>
      <c r="H140" s="238">
        <v>8.161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182</v>
      </c>
      <c r="AU140" s="244" t="s">
        <v>86</v>
      </c>
      <c r="AV140" s="13" t="s">
        <v>86</v>
      </c>
      <c r="AW140" s="13" t="s">
        <v>32</v>
      </c>
      <c r="AX140" s="13" t="s">
        <v>84</v>
      </c>
      <c r="AY140" s="244" t="s">
        <v>173</v>
      </c>
    </row>
    <row r="141" spans="1:63" s="12" customFormat="1" ht="22.8" customHeight="1">
      <c r="A141" s="12"/>
      <c r="B141" s="204"/>
      <c r="C141" s="205"/>
      <c r="D141" s="206" t="s">
        <v>75</v>
      </c>
      <c r="E141" s="218" t="s">
        <v>86</v>
      </c>
      <c r="F141" s="218" t="s">
        <v>221</v>
      </c>
      <c r="G141" s="205"/>
      <c r="H141" s="205"/>
      <c r="I141" s="208"/>
      <c r="J141" s="219">
        <f>BK141</f>
        <v>0</v>
      </c>
      <c r="K141" s="205"/>
      <c r="L141" s="210"/>
      <c r="M141" s="211"/>
      <c r="N141" s="212"/>
      <c r="O141" s="212"/>
      <c r="P141" s="213">
        <f>SUM(P142:P144)</f>
        <v>0</v>
      </c>
      <c r="Q141" s="212"/>
      <c r="R141" s="213">
        <f>SUM(R142:R144)</f>
        <v>1.8247088599999999</v>
      </c>
      <c r="S141" s="212"/>
      <c r="T141" s="214">
        <f>SUM(T142:T144)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5" t="s">
        <v>84</v>
      </c>
      <c r="AT141" s="216" t="s">
        <v>75</v>
      </c>
      <c r="AU141" s="216" t="s">
        <v>84</v>
      </c>
      <c r="AY141" s="215" t="s">
        <v>173</v>
      </c>
      <c r="BK141" s="217">
        <f>SUM(BK142:BK144)</f>
        <v>0</v>
      </c>
    </row>
    <row r="142" spans="1:65" s="2" customFormat="1" ht="16.5" customHeight="1">
      <c r="A142" s="39"/>
      <c r="B142" s="40"/>
      <c r="C142" s="220" t="s">
        <v>211</v>
      </c>
      <c r="D142" s="220" t="s">
        <v>175</v>
      </c>
      <c r="E142" s="221" t="s">
        <v>223</v>
      </c>
      <c r="F142" s="222" t="s">
        <v>224</v>
      </c>
      <c r="G142" s="223" t="s">
        <v>178</v>
      </c>
      <c r="H142" s="224">
        <v>0.793</v>
      </c>
      <c r="I142" s="225"/>
      <c r="J142" s="226">
        <f>ROUND(I142*H142,2)</f>
        <v>0</v>
      </c>
      <c r="K142" s="222" t="s">
        <v>179</v>
      </c>
      <c r="L142" s="45"/>
      <c r="M142" s="227" t="s">
        <v>1</v>
      </c>
      <c r="N142" s="228" t="s">
        <v>41</v>
      </c>
      <c r="O142" s="92"/>
      <c r="P142" s="229">
        <f>O142*H142</f>
        <v>0</v>
      </c>
      <c r="Q142" s="229">
        <v>2.30102</v>
      </c>
      <c r="R142" s="229">
        <f>Q142*H142</f>
        <v>1.8247088599999999</v>
      </c>
      <c r="S142" s="229">
        <v>0</v>
      </c>
      <c r="T142" s="23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1" t="s">
        <v>180</v>
      </c>
      <c r="AT142" s="231" t="s">
        <v>175</v>
      </c>
      <c r="AU142" s="231" t="s">
        <v>86</v>
      </c>
      <c r="AY142" s="18" t="s">
        <v>173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8" t="s">
        <v>84</v>
      </c>
      <c r="BK142" s="232">
        <f>ROUND(I142*H142,2)</f>
        <v>0</v>
      </c>
      <c r="BL142" s="18" t="s">
        <v>180</v>
      </c>
      <c r="BM142" s="231" t="s">
        <v>225</v>
      </c>
    </row>
    <row r="143" spans="1:51" s="13" customFormat="1" ht="12">
      <c r="A143" s="13"/>
      <c r="B143" s="233"/>
      <c r="C143" s="234"/>
      <c r="D143" s="235" t="s">
        <v>182</v>
      </c>
      <c r="E143" s="236" t="s">
        <v>1</v>
      </c>
      <c r="F143" s="237" t="s">
        <v>380</v>
      </c>
      <c r="G143" s="234"/>
      <c r="H143" s="238">
        <v>0.793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182</v>
      </c>
      <c r="AU143" s="244" t="s">
        <v>86</v>
      </c>
      <c r="AV143" s="13" t="s">
        <v>86</v>
      </c>
      <c r="AW143" s="13" t="s">
        <v>32</v>
      </c>
      <c r="AX143" s="13" t="s">
        <v>76</v>
      </c>
      <c r="AY143" s="244" t="s">
        <v>173</v>
      </c>
    </row>
    <row r="144" spans="1:51" s="14" customFormat="1" ht="12">
      <c r="A144" s="14"/>
      <c r="B144" s="245"/>
      <c r="C144" s="246"/>
      <c r="D144" s="235" t="s">
        <v>182</v>
      </c>
      <c r="E144" s="247" t="s">
        <v>1</v>
      </c>
      <c r="F144" s="248" t="s">
        <v>185</v>
      </c>
      <c r="G144" s="246"/>
      <c r="H144" s="249">
        <v>0.793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182</v>
      </c>
      <c r="AU144" s="255" t="s">
        <v>86</v>
      </c>
      <c r="AV144" s="14" t="s">
        <v>180</v>
      </c>
      <c r="AW144" s="14" t="s">
        <v>32</v>
      </c>
      <c r="AX144" s="14" t="s">
        <v>84</v>
      </c>
      <c r="AY144" s="255" t="s">
        <v>173</v>
      </c>
    </row>
    <row r="145" spans="1:63" s="12" customFormat="1" ht="22.8" customHeight="1">
      <c r="A145" s="12"/>
      <c r="B145" s="204"/>
      <c r="C145" s="205"/>
      <c r="D145" s="206" t="s">
        <v>75</v>
      </c>
      <c r="E145" s="218" t="s">
        <v>200</v>
      </c>
      <c r="F145" s="218" t="s">
        <v>249</v>
      </c>
      <c r="G145" s="205"/>
      <c r="H145" s="205"/>
      <c r="I145" s="208"/>
      <c r="J145" s="219">
        <f>BK145</f>
        <v>0</v>
      </c>
      <c r="K145" s="205"/>
      <c r="L145" s="210"/>
      <c r="M145" s="211"/>
      <c r="N145" s="212"/>
      <c r="O145" s="212"/>
      <c r="P145" s="213">
        <f>SUM(P146:P154)</f>
        <v>0</v>
      </c>
      <c r="Q145" s="212"/>
      <c r="R145" s="213">
        <f>SUM(R146:R154)</f>
        <v>0</v>
      </c>
      <c r="S145" s="212"/>
      <c r="T145" s="214">
        <f>SUM(T146:T154)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5" t="s">
        <v>84</v>
      </c>
      <c r="AT145" s="216" t="s">
        <v>75</v>
      </c>
      <c r="AU145" s="216" t="s">
        <v>84</v>
      </c>
      <c r="AY145" s="215" t="s">
        <v>173</v>
      </c>
      <c r="BK145" s="217">
        <f>SUM(BK146:BK154)</f>
        <v>0</v>
      </c>
    </row>
    <row r="146" spans="1:65" s="2" customFormat="1" ht="24.15" customHeight="1">
      <c r="A146" s="39"/>
      <c r="B146" s="40"/>
      <c r="C146" s="220" t="s">
        <v>216</v>
      </c>
      <c r="D146" s="220" t="s">
        <v>175</v>
      </c>
      <c r="E146" s="221" t="s">
        <v>381</v>
      </c>
      <c r="F146" s="222" t="s">
        <v>382</v>
      </c>
      <c r="G146" s="223" t="s">
        <v>208</v>
      </c>
      <c r="H146" s="224">
        <v>30.465</v>
      </c>
      <c r="I146" s="225"/>
      <c r="J146" s="226">
        <f>ROUND(I146*H146,2)</f>
        <v>0</v>
      </c>
      <c r="K146" s="222" t="s">
        <v>179</v>
      </c>
      <c r="L146" s="45"/>
      <c r="M146" s="227" t="s">
        <v>1</v>
      </c>
      <c r="N146" s="228" t="s">
        <v>41</v>
      </c>
      <c r="O146" s="92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1" t="s">
        <v>180</v>
      </c>
      <c r="AT146" s="231" t="s">
        <v>175</v>
      </c>
      <c r="AU146" s="231" t="s">
        <v>86</v>
      </c>
      <c r="AY146" s="18" t="s">
        <v>173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8" t="s">
        <v>84</v>
      </c>
      <c r="BK146" s="232">
        <f>ROUND(I146*H146,2)</f>
        <v>0</v>
      </c>
      <c r="BL146" s="18" t="s">
        <v>180</v>
      </c>
      <c r="BM146" s="231" t="s">
        <v>383</v>
      </c>
    </row>
    <row r="147" spans="1:51" s="13" customFormat="1" ht="12">
      <c r="A147" s="13"/>
      <c r="B147" s="233"/>
      <c r="C147" s="234"/>
      <c r="D147" s="235" t="s">
        <v>182</v>
      </c>
      <c r="E147" s="236" t="s">
        <v>1</v>
      </c>
      <c r="F147" s="237" t="s">
        <v>372</v>
      </c>
      <c r="G147" s="234"/>
      <c r="H147" s="238">
        <v>30.465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182</v>
      </c>
      <c r="AU147" s="244" t="s">
        <v>86</v>
      </c>
      <c r="AV147" s="13" t="s">
        <v>86</v>
      </c>
      <c r="AW147" s="13" t="s">
        <v>32</v>
      </c>
      <c r="AX147" s="13" t="s">
        <v>84</v>
      </c>
      <c r="AY147" s="244" t="s">
        <v>173</v>
      </c>
    </row>
    <row r="148" spans="1:65" s="2" customFormat="1" ht="24.15" customHeight="1">
      <c r="A148" s="39"/>
      <c r="B148" s="40"/>
      <c r="C148" s="220" t="s">
        <v>222</v>
      </c>
      <c r="D148" s="220" t="s">
        <v>175</v>
      </c>
      <c r="E148" s="221" t="s">
        <v>384</v>
      </c>
      <c r="F148" s="222" t="s">
        <v>385</v>
      </c>
      <c r="G148" s="223" t="s">
        <v>208</v>
      </c>
      <c r="H148" s="224">
        <v>30.465</v>
      </c>
      <c r="I148" s="225"/>
      <c r="J148" s="226">
        <f>ROUND(I148*H148,2)</f>
        <v>0</v>
      </c>
      <c r="K148" s="222" t="s">
        <v>179</v>
      </c>
      <c r="L148" s="45"/>
      <c r="M148" s="227" t="s">
        <v>1</v>
      </c>
      <c r="N148" s="228" t="s">
        <v>41</v>
      </c>
      <c r="O148" s="92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1" t="s">
        <v>180</v>
      </c>
      <c r="AT148" s="231" t="s">
        <v>175</v>
      </c>
      <c r="AU148" s="231" t="s">
        <v>86</v>
      </c>
      <c r="AY148" s="18" t="s">
        <v>173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8" t="s">
        <v>84</v>
      </c>
      <c r="BK148" s="232">
        <f>ROUND(I148*H148,2)</f>
        <v>0</v>
      </c>
      <c r="BL148" s="18" t="s">
        <v>180</v>
      </c>
      <c r="BM148" s="231" t="s">
        <v>386</v>
      </c>
    </row>
    <row r="149" spans="1:51" s="13" customFormat="1" ht="12">
      <c r="A149" s="13"/>
      <c r="B149" s="233"/>
      <c r="C149" s="234"/>
      <c r="D149" s="235" t="s">
        <v>182</v>
      </c>
      <c r="E149" s="236" t="s">
        <v>1</v>
      </c>
      <c r="F149" s="237" t="s">
        <v>372</v>
      </c>
      <c r="G149" s="234"/>
      <c r="H149" s="238">
        <v>30.465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182</v>
      </c>
      <c r="AU149" s="244" t="s">
        <v>86</v>
      </c>
      <c r="AV149" s="13" t="s">
        <v>86</v>
      </c>
      <c r="AW149" s="13" t="s">
        <v>32</v>
      </c>
      <c r="AX149" s="13" t="s">
        <v>84</v>
      </c>
      <c r="AY149" s="244" t="s">
        <v>173</v>
      </c>
    </row>
    <row r="150" spans="1:65" s="2" customFormat="1" ht="24.15" customHeight="1">
      <c r="A150" s="39"/>
      <c r="B150" s="40"/>
      <c r="C150" s="220" t="s">
        <v>227</v>
      </c>
      <c r="D150" s="220" t="s">
        <v>175</v>
      </c>
      <c r="E150" s="221" t="s">
        <v>387</v>
      </c>
      <c r="F150" s="222" t="s">
        <v>388</v>
      </c>
      <c r="G150" s="223" t="s">
        <v>208</v>
      </c>
      <c r="H150" s="224">
        <v>30.465</v>
      </c>
      <c r="I150" s="225"/>
      <c r="J150" s="226">
        <f>ROUND(I150*H150,2)</f>
        <v>0</v>
      </c>
      <c r="K150" s="222" t="s">
        <v>179</v>
      </c>
      <c r="L150" s="45"/>
      <c r="M150" s="227" t="s">
        <v>1</v>
      </c>
      <c r="N150" s="228" t="s">
        <v>41</v>
      </c>
      <c r="O150" s="92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1" t="s">
        <v>180</v>
      </c>
      <c r="AT150" s="231" t="s">
        <v>175</v>
      </c>
      <c r="AU150" s="231" t="s">
        <v>86</v>
      </c>
      <c r="AY150" s="18" t="s">
        <v>173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8" t="s">
        <v>84</v>
      </c>
      <c r="BK150" s="232">
        <f>ROUND(I150*H150,2)</f>
        <v>0</v>
      </c>
      <c r="BL150" s="18" t="s">
        <v>180</v>
      </c>
      <c r="BM150" s="231" t="s">
        <v>389</v>
      </c>
    </row>
    <row r="151" spans="1:51" s="13" customFormat="1" ht="12">
      <c r="A151" s="13"/>
      <c r="B151" s="233"/>
      <c r="C151" s="234"/>
      <c r="D151" s="235" t="s">
        <v>182</v>
      </c>
      <c r="E151" s="236" t="s">
        <v>1</v>
      </c>
      <c r="F151" s="237" t="s">
        <v>372</v>
      </c>
      <c r="G151" s="234"/>
      <c r="H151" s="238">
        <v>30.465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182</v>
      </c>
      <c r="AU151" s="244" t="s">
        <v>86</v>
      </c>
      <c r="AV151" s="13" t="s">
        <v>86</v>
      </c>
      <c r="AW151" s="13" t="s">
        <v>32</v>
      </c>
      <c r="AX151" s="13" t="s">
        <v>84</v>
      </c>
      <c r="AY151" s="244" t="s">
        <v>173</v>
      </c>
    </row>
    <row r="152" spans="1:65" s="2" customFormat="1" ht="24.15" customHeight="1">
      <c r="A152" s="39"/>
      <c r="B152" s="40"/>
      <c r="C152" s="220" t="s">
        <v>232</v>
      </c>
      <c r="D152" s="220" t="s">
        <v>175</v>
      </c>
      <c r="E152" s="221" t="s">
        <v>390</v>
      </c>
      <c r="F152" s="222" t="s">
        <v>391</v>
      </c>
      <c r="G152" s="223" t="s">
        <v>208</v>
      </c>
      <c r="H152" s="224">
        <v>30.465</v>
      </c>
      <c r="I152" s="225"/>
      <c r="J152" s="226">
        <f>ROUND(I152*H152,2)</f>
        <v>0</v>
      </c>
      <c r="K152" s="222" t="s">
        <v>1</v>
      </c>
      <c r="L152" s="45"/>
      <c r="M152" s="227" t="s">
        <v>1</v>
      </c>
      <c r="N152" s="228" t="s">
        <v>41</v>
      </c>
      <c r="O152" s="92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1" t="s">
        <v>180</v>
      </c>
      <c r="AT152" s="231" t="s">
        <v>175</v>
      </c>
      <c r="AU152" s="231" t="s">
        <v>86</v>
      </c>
      <c r="AY152" s="18" t="s">
        <v>173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84</v>
      </c>
      <c r="BK152" s="232">
        <f>ROUND(I152*H152,2)</f>
        <v>0</v>
      </c>
      <c r="BL152" s="18" t="s">
        <v>180</v>
      </c>
      <c r="BM152" s="231" t="s">
        <v>392</v>
      </c>
    </row>
    <row r="153" spans="1:51" s="13" customFormat="1" ht="12">
      <c r="A153" s="13"/>
      <c r="B153" s="233"/>
      <c r="C153" s="234"/>
      <c r="D153" s="235" t="s">
        <v>182</v>
      </c>
      <c r="E153" s="236" t="s">
        <v>1</v>
      </c>
      <c r="F153" s="237" t="s">
        <v>393</v>
      </c>
      <c r="G153" s="234"/>
      <c r="H153" s="238">
        <v>30.465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182</v>
      </c>
      <c r="AU153" s="244" t="s">
        <v>86</v>
      </c>
      <c r="AV153" s="13" t="s">
        <v>86</v>
      </c>
      <c r="AW153" s="13" t="s">
        <v>32</v>
      </c>
      <c r="AX153" s="13" t="s">
        <v>76</v>
      </c>
      <c r="AY153" s="244" t="s">
        <v>173</v>
      </c>
    </row>
    <row r="154" spans="1:51" s="14" customFormat="1" ht="12">
      <c r="A154" s="14"/>
      <c r="B154" s="245"/>
      <c r="C154" s="246"/>
      <c r="D154" s="235" t="s">
        <v>182</v>
      </c>
      <c r="E154" s="247" t="s">
        <v>372</v>
      </c>
      <c r="F154" s="248" t="s">
        <v>185</v>
      </c>
      <c r="G154" s="246"/>
      <c r="H154" s="249">
        <v>30.465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182</v>
      </c>
      <c r="AU154" s="255" t="s">
        <v>86</v>
      </c>
      <c r="AV154" s="14" t="s">
        <v>180</v>
      </c>
      <c r="AW154" s="14" t="s">
        <v>32</v>
      </c>
      <c r="AX154" s="14" t="s">
        <v>84</v>
      </c>
      <c r="AY154" s="255" t="s">
        <v>173</v>
      </c>
    </row>
    <row r="155" spans="1:63" s="12" customFormat="1" ht="22.8" customHeight="1">
      <c r="A155" s="12"/>
      <c r="B155" s="204"/>
      <c r="C155" s="205"/>
      <c r="D155" s="206" t="s">
        <v>75</v>
      </c>
      <c r="E155" s="218" t="s">
        <v>222</v>
      </c>
      <c r="F155" s="218" t="s">
        <v>284</v>
      </c>
      <c r="G155" s="205"/>
      <c r="H155" s="205"/>
      <c r="I155" s="208"/>
      <c r="J155" s="219">
        <f>BK155</f>
        <v>0</v>
      </c>
      <c r="K155" s="205"/>
      <c r="L155" s="210"/>
      <c r="M155" s="211"/>
      <c r="N155" s="212"/>
      <c r="O155" s="212"/>
      <c r="P155" s="213">
        <f>SUM(P156:P160)</f>
        <v>0</v>
      </c>
      <c r="Q155" s="212"/>
      <c r="R155" s="213">
        <f>SUM(R156:R160)</f>
        <v>2.93539192</v>
      </c>
      <c r="S155" s="212"/>
      <c r="T155" s="214">
        <f>SUM(T156:T160)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5" t="s">
        <v>84</v>
      </c>
      <c r="AT155" s="216" t="s">
        <v>75</v>
      </c>
      <c r="AU155" s="216" t="s">
        <v>84</v>
      </c>
      <c r="AY155" s="215" t="s">
        <v>173</v>
      </c>
      <c r="BK155" s="217">
        <f>SUM(BK156:BK160)</f>
        <v>0</v>
      </c>
    </row>
    <row r="156" spans="1:65" s="2" customFormat="1" ht="24.15" customHeight="1">
      <c r="A156" s="39"/>
      <c r="B156" s="40"/>
      <c r="C156" s="220" t="s">
        <v>237</v>
      </c>
      <c r="D156" s="220" t="s">
        <v>175</v>
      </c>
      <c r="E156" s="221" t="s">
        <v>286</v>
      </c>
      <c r="F156" s="222" t="s">
        <v>287</v>
      </c>
      <c r="G156" s="223" t="s">
        <v>288</v>
      </c>
      <c r="H156" s="224">
        <v>22.52</v>
      </c>
      <c r="I156" s="225"/>
      <c r="J156" s="226">
        <f>ROUND(I156*H156,2)</f>
        <v>0</v>
      </c>
      <c r="K156" s="222" t="s">
        <v>179</v>
      </c>
      <c r="L156" s="45"/>
      <c r="M156" s="227" t="s">
        <v>1</v>
      </c>
      <c r="N156" s="228" t="s">
        <v>41</v>
      </c>
      <c r="O156" s="92"/>
      <c r="P156" s="229">
        <f>O156*H156</f>
        <v>0</v>
      </c>
      <c r="Q156" s="229">
        <v>0.100946</v>
      </c>
      <c r="R156" s="229">
        <f>Q156*H156</f>
        <v>2.27330392</v>
      </c>
      <c r="S156" s="229">
        <v>0</v>
      </c>
      <c r="T156" s="23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1" t="s">
        <v>180</v>
      </c>
      <c r="AT156" s="231" t="s">
        <v>175</v>
      </c>
      <c r="AU156" s="231" t="s">
        <v>86</v>
      </c>
      <c r="AY156" s="18" t="s">
        <v>173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84</v>
      </c>
      <c r="BK156" s="232">
        <f>ROUND(I156*H156,2)</f>
        <v>0</v>
      </c>
      <c r="BL156" s="18" t="s">
        <v>180</v>
      </c>
      <c r="BM156" s="231" t="s">
        <v>394</v>
      </c>
    </row>
    <row r="157" spans="1:51" s="13" customFormat="1" ht="12">
      <c r="A157" s="13"/>
      <c r="B157" s="233"/>
      <c r="C157" s="234"/>
      <c r="D157" s="235" t="s">
        <v>182</v>
      </c>
      <c r="E157" s="236" t="s">
        <v>1</v>
      </c>
      <c r="F157" s="237" t="s">
        <v>395</v>
      </c>
      <c r="G157" s="234"/>
      <c r="H157" s="238">
        <v>22.52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182</v>
      </c>
      <c r="AU157" s="244" t="s">
        <v>86</v>
      </c>
      <c r="AV157" s="13" t="s">
        <v>86</v>
      </c>
      <c r="AW157" s="13" t="s">
        <v>32</v>
      </c>
      <c r="AX157" s="13" t="s">
        <v>76</v>
      </c>
      <c r="AY157" s="244" t="s">
        <v>173</v>
      </c>
    </row>
    <row r="158" spans="1:51" s="14" customFormat="1" ht="12">
      <c r="A158" s="14"/>
      <c r="B158" s="245"/>
      <c r="C158" s="246"/>
      <c r="D158" s="235" t="s">
        <v>182</v>
      </c>
      <c r="E158" s="247" t="s">
        <v>291</v>
      </c>
      <c r="F158" s="248" t="s">
        <v>185</v>
      </c>
      <c r="G158" s="246"/>
      <c r="H158" s="249">
        <v>22.52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182</v>
      </c>
      <c r="AU158" s="255" t="s">
        <v>86</v>
      </c>
      <c r="AV158" s="14" t="s">
        <v>180</v>
      </c>
      <c r="AW158" s="14" t="s">
        <v>32</v>
      </c>
      <c r="AX158" s="14" t="s">
        <v>84</v>
      </c>
      <c r="AY158" s="255" t="s">
        <v>173</v>
      </c>
    </row>
    <row r="159" spans="1:65" s="2" customFormat="1" ht="16.5" customHeight="1">
      <c r="A159" s="39"/>
      <c r="B159" s="40"/>
      <c r="C159" s="256" t="s">
        <v>243</v>
      </c>
      <c r="D159" s="256" t="s">
        <v>279</v>
      </c>
      <c r="E159" s="257" t="s">
        <v>292</v>
      </c>
      <c r="F159" s="258" t="s">
        <v>293</v>
      </c>
      <c r="G159" s="259" t="s">
        <v>288</v>
      </c>
      <c r="H159" s="260">
        <v>23.646</v>
      </c>
      <c r="I159" s="261"/>
      <c r="J159" s="262">
        <f>ROUND(I159*H159,2)</f>
        <v>0</v>
      </c>
      <c r="K159" s="258" t="s">
        <v>179</v>
      </c>
      <c r="L159" s="263"/>
      <c r="M159" s="264" t="s">
        <v>1</v>
      </c>
      <c r="N159" s="265" t="s">
        <v>41</v>
      </c>
      <c r="O159" s="92"/>
      <c r="P159" s="229">
        <f>O159*H159</f>
        <v>0</v>
      </c>
      <c r="Q159" s="229">
        <v>0.028</v>
      </c>
      <c r="R159" s="229">
        <f>Q159*H159</f>
        <v>0.662088</v>
      </c>
      <c r="S159" s="229">
        <v>0</v>
      </c>
      <c r="T159" s="23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1" t="s">
        <v>216</v>
      </c>
      <c r="AT159" s="231" t="s">
        <v>279</v>
      </c>
      <c r="AU159" s="231" t="s">
        <v>86</v>
      </c>
      <c r="AY159" s="18" t="s">
        <v>173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84</v>
      </c>
      <c r="BK159" s="232">
        <f>ROUND(I159*H159,2)</f>
        <v>0</v>
      </c>
      <c r="BL159" s="18" t="s">
        <v>180</v>
      </c>
      <c r="BM159" s="231" t="s">
        <v>396</v>
      </c>
    </row>
    <row r="160" spans="1:51" s="13" customFormat="1" ht="12">
      <c r="A160" s="13"/>
      <c r="B160" s="233"/>
      <c r="C160" s="234"/>
      <c r="D160" s="235" t="s">
        <v>182</v>
      </c>
      <c r="E160" s="234"/>
      <c r="F160" s="237" t="s">
        <v>397</v>
      </c>
      <c r="G160" s="234"/>
      <c r="H160" s="238">
        <v>23.646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182</v>
      </c>
      <c r="AU160" s="244" t="s">
        <v>86</v>
      </c>
      <c r="AV160" s="13" t="s">
        <v>86</v>
      </c>
      <c r="AW160" s="13" t="s">
        <v>4</v>
      </c>
      <c r="AX160" s="13" t="s">
        <v>84</v>
      </c>
      <c r="AY160" s="244" t="s">
        <v>173</v>
      </c>
    </row>
    <row r="161" spans="1:63" s="12" customFormat="1" ht="22.8" customHeight="1">
      <c r="A161" s="12"/>
      <c r="B161" s="204"/>
      <c r="C161" s="205"/>
      <c r="D161" s="206" t="s">
        <v>75</v>
      </c>
      <c r="E161" s="218" t="s">
        <v>305</v>
      </c>
      <c r="F161" s="218" t="s">
        <v>306</v>
      </c>
      <c r="G161" s="205"/>
      <c r="H161" s="205"/>
      <c r="I161" s="208"/>
      <c r="J161" s="219">
        <f>BK161</f>
        <v>0</v>
      </c>
      <c r="K161" s="205"/>
      <c r="L161" s="210"/>
      <c r="M161" s="211"/>
      <c r="N161" s="212"/>
      <c r="O161" s="212"/>
      <c r="P161" s="213">
        <f>P162</f>
        <v>0</v>
      </c>
      <c r="Q161" s="212"/>
      <c r="R161" s="213">
        <f>R162</f>
        <v>0</v>
      </c>
      <c r="S161" s="212"/>
      <c r="T161" s="214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5" t="s">
        <v>84</v>
      </c>
      <c r="AT161" s="216" t="s">
        <v>75</v>
      </c>
      <c r="AU161" s="216" t="s">
        <v>84</v>
      </c>
      <c r="AY161" s="215" t="s">
        <v>173</v>
      </c>
      <c r="BK161" s="217">
        <f>BK162</f>
        <v>0</v>
      </c>
    </row>
    <row r="162" spans="1:65" s="2" customFormat="1" ht="16.5" customHeight="1">
      <c r="A162" s="39"/>
      <c r="B162" s="40"/>
      <c r="C162" s="220" t="s">
        <v>250</v>
      </c>
      <c r="D162" s="220" t="s">
        <v>175</v>
      </c>
      <c r="E162" s="221" t="s">
        <v>308</v>
      </c>
      <c r="F162" s="222" t="s">
        <v>309</v>
      </c>
      <c r="G162" s="223" t="s">
        <v>246</v>
      </c>
      <c r="H162" s="224">
        <v>4.76</v>
      </c>
      <c r="I162" s="225"/>
      <c r="J162" s="226">
        <f>ROUND(I162*H162,2)</f>
        <v>0</v>
      </c>
      <c r="K162" s="222" t="s">
        <v>179</v>
      </c>
      <c r="L162" s="45"/>
      <c r="M162" s="227" t="s">
        <v>1</v>
      </c>
      <c r="N162" s="228" t="s">
        <v>41</v>
      </c>
      <c r="O162" s="92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1" t="s">
        <v>180</v>
      </c>
      <c r="AT162" s="231" t="s">
        <v>175</v>
      </c>
      <c r="AU162" s="231" t="s">
        <v>86</v>
      </c>
      <c r="AY162" s="18" t="s">
        <v>173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84</v>
      </c>
      <c r="BK162" s="232">
        <f>ROUND(I162*H162,2)</f>
        <v>0</v>
      </c>
      <c r="BL162" s="18" t="s">
        <v>180</v>
      </c>
      <c r="BM162" s="231" t="s">
        <v>398</v>
      </c>
    </row>
    <row r="163" spans="1:63" s="12" customFormat="1" ht="22.8" customHeight="1">
      <c r="A163" s="12"/>
      <c r="B163" s="204"/>
      <c r="C163" s="205"/>
      <c r="D163" s="206" t="s">
        <v>75</v>
      </c>
      <c r="E163" s="218" t="s">
        <v>357</v>
      </c>
      <c r="F163" s="218" t="s">
        <v>358</v>
      </c>
      <c r="G163" s="205"/>
      <c r="H163" s="205"/>
      <c r="I163" s="208"/>
      <c r="J163" s="219">
        <f>BK163</f>
        <v>0</v>
      </c>
      <c r="K163" s="205"/>
      <c r="L163" s="210"/>
      <c r="M163" s="211"/>
      <c r="N163" s="212"/>
      <c r="O163" s="212"/>
      <c r="P163" s="213">
        <f>SUM(P164:P169)</f>
        <v>0</v>
      </c>
      <c r="Q163" s="212"/>
      <c r="R163" s="213">
        <f>SUM(R164:R169)</f>
        <v>0</v>
      </c>
      <c r="S163" s="212"/>
      <c r="T163" s="214">
        <f>SUM(T164:T169)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5" t="s">
        <v>84</v>
      </c>
      <c r="AT163" s="216" t="s">
        <v>75</v>
      </c>
      <c r="AU163" s="216" t="s">
        <v>84</v>
      </c>
      <c r="AY163" s="215" t="s">
        <v>173</v>
      </c>
      <c r="BK163" s="217">
        <f>SUM(BK164:BK169)</f>
        <v>0</v>
      </c>
    </row>
    <row r="164" spans="1:65" s="2" customFormat="1" ht="24.15" customHeight="1">
      <c r="A164" s="39"/>
      <c r="B164" s="40"/>
      <c r="C164" s="220" t="s">
        <v>8</v>
      </c>
      <c r="D164" s="220" t="s">
        <v>175</v>
      </c>
      <c r="E164" s="221" t="s">
        <v>399</v>
      </c>
      <c r="F164" s="222" t="s">
        <v>400</v>
      </c>
      <c r="G164" s="223" t="s">
        <v>361</v>
      </c>
      <c r="H164" s="224">
        <v>1</v>
      </c>
      <c r="I164" s="225"/>
      <c r="J164" s="226">
        <f>ROUND(I164*H164,2)</f>
        <v>0</v>
      </c>
      <c r="K164" s="222" t="s">
        <v>1</v>
      </c>
      <c r="L164" s="45"/>
      <c r="M164" s="227" t="s">
        <v>1</v>
      </c>
      <c r="N164" s="228" t="s">
        <v>41</v>
      </c>
      <c r="O164" s="92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1" t="s">
        <v>180</v>
      </c>
      <c r="AT164" s="231" t="s">
        <v>175</v>
      </c>
      <c r="AU164" s="231" t="s">
        <v>86</v>
      </c>
      <c r="AY164" s="18" t="s">
        <v>173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84</v>
      </c>
      <c r="BK164" s="232">
        <f>ROUND(I164*H164,2)</f>
        <v>0</v>
      </c>
      <c r="BL164" s="18" t="s">
        <v>180</v>
      </c>
      <c r="BM164" s="231" t="s">
        <v>401</v>
      </c>
    </row>
    <row r="165" spans="1:51" s="15" customFormat="1" ht="12">
      <c r="A165" s="15"/>
      <c r="B165" s="271"/>
      <c r="C165" s="272"/>
      <c r="D165" s="235" t="s">
        <v>182</v>
      </c>
      <c r="E165" s="273" t="s">
        <v>1</v>
      </c>
      <c r="F165" s="274" t="s">
        <v>402</v>
      </c>
      <c r="G165" s="272"/>
      <c r="H165" s="273" t="s">
        <v>1</v>
      </c>
      <c r="I165" s="275"/>
      <c r="J165" s="272"/>
      <c r="K165" s="272"/>
      <c r="L165" s="276"/>
      <c r="M165" s="277"/>
      <c r="N165" s="278"/>
      <c r="O165" s="278"/>
      <c r="P165" s="278"/>
      <c r="Q165" s="278"/>
      <c r="R165" s="278"/>
      <c r="S165" s="278"/>
      <c r="T165" s="279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80" t="s">
        <v>182</v>
      </c>
      <c r="AU165" s="280" t="s">
        <v>86</v>
      </c>
      <c r="AV165" s="15" t="s">
        <v>84</v>
      </c>
      <c r="AW165" s="15" t="s">
        <v>32</v>
      </c>
      <c r="AX165" s="15" t="s">
        <v>76</v>
      </c>
      <c r="AY165" s="280" t="s">
        <v>173</v>
      </c>
    </row>
    <row r="166" spans="1:51" s="15" customFormat="1" ht="12">
      <c r="A166" s="15"/>
      <c r="B166" s="271"/>
      <c r="C166" s="272"/>
      <c r="D166" s="235" t="s">
        <v>182</v>
      </c>
      <c r="E166" s="273" t="s">
        <v>1</v>
      </c>
      <c r="F166" s="274" t="s">
        <v>403</v>
      </c>
      <c r="G166" s="272"/>
      <c r="H166" s="273" t="s">
        <v>1</v>
      </c>
      <c r="I166" s="275"/>
      <c r="J166" s="272"/>
      <c r="K166" s="272"/>
      <c r="L166" s="276"/>
      <c r="M166" s="277"/>
      <c r="N166" s="278"/>
      <c r="O166" s="278"/>
      <c r="P166" s="278"/>
      <c r="Q166" s="278"/>
      <c r="R166" s="278"/>
      <c r="S166" s="278"/>
      <c r="T166" s="279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80" t="s">
        <v>182</v>
      </c>
      <c r="AU166" s="280" t="s">
        <v>86</v>
      </c>
      <c r="AV166" s="15" t="s">
        <v>84</v>
      </c>
      <c r="AW166" s="15" t="s">
        <v>32</v>
      </c>
      <c r="AX166" s="15" t="s">
        <v>76</v>
      </c>
      <c r="AY166" s="280" t="s">
        <v>173</v>
      </c>
    </row>
    <row r="167" spans="1:51" s="15" customFormat="1" ht="12">
      <c r="A167" s="15"/>
      <c r="B167" s="271"/>
      <c r="C167" s="272"/>
      <c r="D167" s="235" t="s">
        <v>182</v>
      </c>
      <c r="E167" s="273" t="s">
        <v>1</v>
      </c>
      <c r="F167" s="274" t="s">
        <v>404</v>
      </c>
      <c r="G167" s="272"/>
      <c r="H167" s="273" t="s">
        <v>1</v>
      </c>
      <c r="I167" s="275"/>
      <c r="J167" s="272"/>
      <c r="K167" s="272"/>
      <c r="L167" s="276"/>
      <c r="M167" s="277"/>
      <c r="N167" s="278"/>
      <c r="O167" s="278"/>
      <c r="P167" s="278"/>
      <c r="Q167" s="278"/>
      <c r="R167" s="278"/>
      <c r="S167" s="278"/>
      <c r="T167" s="279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80" t="s">
        <v>182</v>
      </c>
      <c r="AU167" s="280" t="s">
        <v>86</v>
      </c>
      <c r="AV167" s="15" t="s">
        <v>84</v>
      </c>
      <c r="AW167" s="15" t="s">
        <v>32</v>
      </c>
      <c r="AX167" s="15" t="s">
        <v>76</v>
      </c>
      <c r="AY167" s="280" t="s">
        <v>173</v>
      </c>
    </row>
    <row r="168" spans="1:51" s="15" customFormat="1" ht="12">
      <c r="A168" s="15"/>
      <c r="B168" s="271"/>
      <c r="C168" s="272"/>
      <c r="D168" s="235" t="s">
        <v>182</v>
      </c>
      <c r="E168" s="273" t="s">
        <v>1</v>
      </c>
      <c r="F168" s="274" t="s">
        <v>405</v>
      </c>
      <c r="G168" s="272"/>
      <c r="H168" s="273" t="s">
        <v>1</v>
      </c>
      <c r="I168" s="275"/>
      <c r="J168" s="272"/>
      <c r="K168" s="272"/>
      <c r="L168" s="276"/>
      <c r="M168" s="277"/>
      <c r="N168" s="278"/>
      <c r="O168" s="278"/>
      <c r="P168" s="278"/>
      <c r="Q168" s="278"/>
      <c r="R168" s="278"/>
      <c r="S168" s="278"/>
      <c r="T168" s="279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80" t="s">
        <v>182</v>
      </c>
      <c r="AU168" s="280" t="s">
        <v>86</v>
      </c>
      <c r="AV168" s="15" t="s">
        <v>84</v>
      </c>
      <c r="AW168" s="15" t="s">
        <v>32</v>
      </c>
      <c r="AX168" s="15" t="s">
        <v>76</v>
      </c>
      <c r="AY168" s="280" t="s">
        <v>173</v>
      </c>
    </row>
    <row r="169" spans="1:51" s="13" customFormat="1" ht="12">
      <c r="A169" s="13"/>
      <c r="B169" s="233"/>
      <c r="C169" s="234"/>
      <c r="D169" s="235" t="s">
        <v>182</v>
      </c>
      <c r="E169" s="236" t="s">
        <v>1</v>
      </c>
      <c r="F169" s="237" t="s">
        <v>84</v>
      </c>
      <c r="G169" s="234"/>
      <c r="H169" s="238">
        <v>1</v>
      </c>
      <c r="I169" s="239"/>
      <c r="J169" s="234"/>
      <c r="K169" s="234"/>
      <c r="L169" s="240"/>
      <c r="M169" s="281"/>
      <c r="N169" s="282"/>
      <c r="O169" s="282"/>
      <c r="P169" s="282"/>
      <c r="Q169" s="282"/>
      <c r="R169" s="282"/>
      <c r="S169" s="282"/>
      <c r="T169" s="28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182</v>
      </c>
      <c r="AU169" s="244" t="s">
        <v>86</v>
      </c>
      <c r="AV169" s="13" t="s">
        <v>86</v>
      </c>
      <c r="AW169" s="13" t="s">
        <v>32</v>
      </c>
      <c r="AX169" s="13" t="s">
        <v>84</v>
      </c>
      <c r="AY169" s="244" t="s">
        <v>173</v>
      </c>
    </row>
    <row r="170" spans="1:31" s="2" customFormat="1" ht="6.95" customHeight="1">
      <c r="A170" s="39"/>
      <c r="B170" s="67"/>
      <c r="C170" s="68"/>
      <c r="D170" s="68"/>
      <c r="E170" s="68"/>
      <c r="F170" s="68"/>
      <c r="G170" s="68"/>
      <c r="H170" s="68"/>
      <c r="I170" s="68"/>
      <c r="J170" s="68"/>
      <c r="K170" s="68"/>
      <c r="L170" s="45"/>
      <c r="M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</row>
  </sheetData>
  <sheetProtection password="CC35" sheet="1" objects="1" scenarios="1" formatColumns="0" formatRows="0" autoFilter="0"/>
  <autoFilter ref="C122:K169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  <c r="AZ2" s="137" t="s">
        <v>126</v>
      </c>
      <c r="BA2" s="137" t="s">
        <v>127</v>
      </c>
      <c r="BB2" s="137" t="s">
        <v>1</v>
      </c>
      <c r="BC2" s="137" t="s">
        <v>406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407</v>
      </c>
      <c r="BA3" s="137" t="s">
        <v>408</v>
      </c>
      <c r="BB3" s="137" t="s">
        <v>1</v>
      </c>
      <c r="BC3" s="137" t="s">
        <v>409</v>
      </c>
      <c r="BD3" s="137" t="s">
        <v>86</v>
      </c>
    </row>
    <row r="4" spans="2:5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  <c r="AZ4" s="137" t="s">
        <v>133</v>
      </c>
      <c r="BA4" s="137" t="s">
        <v>134</v>
      </c>
      <c r="BB4" s="137" t="s">
        <v>1</v>
      </c>
      <c r="BC4" s="137" t="s">
        <v>410</v>
      </c>
      <c r="BD4" s="137" t="s">
        <v>86</v>
      </c>
    </row>
    <row r="5" spans="2:56" s="1" customFormat="1" ht="6.95" customHeight="1">
      <c r="B5" s="21"/>
      <c r="L5" s="21"/>
      <c r="AZ5" s="137" t="s">
        <v>136</v>
      </c>
      <c r="BA5" s="137" t="s">
        <v>137</v>
      </c>
      <c r="BB5" s="137" t="s">
        <v>1</v>
      </c>
      <c r="BC5" s="137" t="s">
        <v>410</v>
      </c>
      <c r="BD5" s="137" t="s">
        <v>86</v>
      </c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(9.9.2022)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411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ROUND((SUM(BE122:BE164)),2)</f>
        <v>0</v>
      </c>
      <c r="G33" s="39"/>
      <c r="H33" s="39"/>
      <c r="I33" s="157">
        <v>0.21</v>
      </c>
      <c r="J33" s="156">
        <f>ROUND(((SUM(BE122:BE164))*I33),2)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ROUND((SUM(BF122:BF164)),2)</f>
        <v>0</v>
      </c>
      <c r="G34" s="39"/>
      <c r="H34" s="39"/>
      <c r="I34" s="157">
        <v>0.15</v>
      </c>
      <c r="J34" s="156">
        <f>ROUND(((SUM(BF122:BF164))*I34),2)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ROUND((SUM(BG122:BG164)),2)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ROUND((SUM(BH122:BH164)),2)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ROUND((SUM(BI122:BI164)),2)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(9.9.2022)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D.1.1.5 - Vrh koulí/petang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J123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J124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153</v>
      </c>
      <c r="E99" s="190"/>
      <c r="F99" s="190"/>
      <c r="G99" s="190"/>
      <c r="H99" s="190"/>
      <c r="I99" s="190"/>
      <c r="J99" s="191">
        <f>J137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154</v>
      </c>
      <c r="E100" s="190"/>
      <c r="F100" s="190"/>
      <c r="G100" s="190"/>
      <c r="H100" s="190"/>
      <c r="I100" s="190"/>
      <c r="J100" s="191">
        <f>J154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155</v>
      </c>
      <c r="E101" s="190"/>
      <c r="F101" s="190"/>
      <c r="G101" s="190"/>
      <c r="H101" s="190"/>
      <c r="I101" s="190"/>
      <c r="J101" s="191">
        <f>J160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333</v>
      </c>
      <c r="E102" s="190"/>
      <c r="F102" s="190"/>
      <c r="G102" s="190"/>
      <c r="H102" s="190"/>
      <c r="I102" s="190"/>
      <c r="J102" s="191">
        <f>J162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158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6" t="str">
        <f>E7</f>
        <v>Vranovice sportoviště (9.9.2022)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142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D.1.1.5 - Vrh koulí/petang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Vranovice</v>
      </c>
      <c r="G116" s="41"/>
      <c r="H116" s="41"/>
      <c r="I116" s="33" t="s">
        <v>22</v>
      </c>
      <c r="J116" s="80" t="str">
        <f>IF(J12="","",J12)</f>
        <v>9. 9. 2022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3" t="s">
        <v>24</v>
      </c>
      <c r="D118" s="41"/>
      <c r="E118" s="41"/>
      <c r="F118" s="28" t="str">
        <f>E15</f>
        <v>Obec Vranovice, Školní 1, Vranovice 691 25</v>
      </c>
      <c r="G118" s="41"/>
      <c r="H118" s="41"/>
      <c r="I118" s="33" t="s">
        <v>30</v>
      </c>
      <c r="J118" s="37" t="str">
        <f>E21</f>
        <v xml:space="preserve">Projecticon s.r.o., A. Kopeckého 151, Nový Hrádek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3"/>
      <c r="B121" s="194"/>
      <c r="C121" s="195" t="s">
        <v>159</v>
      </c>
      <c r="D121" s="196" t="s">
        <v>61</v>
      </c>
      <c r="E121" s="196" t="s">
        <v>57</v>
      </c>
      <c r="F121" s="196" t="s">
        <v>58</v>
      </c>
      <c r="G121" s="196" t="s">
        <v>160</v>
      </c>
      <c r="H121" s="196" t="s">
        <v>161</v>
      </c>
      <c r="I121" s="196" t="s">
        <v>162</v>
      </c>
      <c r="J121" s="196" t="s">
        <v>146</v>
      </c>
      <c r="K121" s="197" t="s">
        <v>163</v>
      </c>
      <c r="L121" s="198"/>
      <c r="M121" s="101" t="s">
        <v>1</v>
      </c>
      <c r="N121" s="102" t="s">
        <v>40</v>
      </c>
      <c r="O121" s="102" t="s">
        <v>164</v>
      </c>
      <c r="P121" s="102" t="s">
        <v>165</v>
      </c>
      <c r="Q121" s="102" t="s">
        <v>166</v>
      </c>
      <c r="R121" s="102" t="s">
        <v>167</v>
      </c>
      <c r="S121" s="102" t="s">
        <v>168</v>
      </c>
      <c r="T121" s="103" t="s">
        <v>169</v>
      </c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</row>
    <row r="122" spans="1:63" s="2" customFormat="1" ht="22.8" customHeight="1">
      <c r="A122" s="39"/>
      <c r="B122" s="40"/>
      <c r="C122" s="108" t="s">
        <v>170</v>
      </c>
      <c r="D122" s="41"/>
      <c r="E122" s="41"/>
      <c r="F122" s="41"/>
      <c r="G122" s="41"/>
      <c r="H122" s="41"/>
      <c r="I122" s="41"/>
      <c r="J122" s="199">
        <f>BK122</f>
        <v>0</v>
      </c>
      <c r="K122" s="41"/>
      <c r="L122" s="45"/>
      <c r="M122" s="104"/>
      <c r="N122" s="200"/>
      <c r="O122" s="105"/>
      <c r="P122" s="201">
        <f>P123</f>
        <v>0</v>
      </c>
      <c r="Q122" s="105"/>
      <c r="R122" s="201">
        <f>R123</f>
        <v>9.913162999999999</v>
      </c>
      <c r="S122" s="105"/>
      <c r="T122" s="202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148</v>
      </c>
      <c r="BK122" s="203">
        <f>BK123</f>
        <v>0</v>
      </c>
    </row>
    <row r="123" spans="1:63" s="12" customFormat="1" ht="25.9" customHeight="1">
      <c r="A123" s="12"/>
      <c r="B123" s="204"/>
      <c r="C123" s="205"/>
      <c r="D123" s="206" t="s">
        <v>75</v>
      </c>
      <c r="E123" s="207" t="s">
        <v>171</v>
      </c>
      <c r="F123" s="207" t="s">
        <v>172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P124+P137+P154+P160+P162</f>
        <v>0</v>
      </c>
      <c r="Q123" s="212"/>
      <c r="R123" s="213">
        <f>R124+R137+R154+R160+R162</f>
        <v>9.913162999999999</v>
      </c>
      <c r="S123" s="212"/>
      <c r="T123" s="214">
        <f>T124+T137+T154+T160+T162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84</v>
      </c>
      <c r="AT123" s="216" t="s">
        <v>75</v>
      </c>
      <c r="AU123" s="216" t="s">
        <v>76</v>
      </c>
      <c r="AY123" s="215" t="s">
        <v>173</v>
      </c>
      <c r="BK123" s="217">
        <f>BK124+BK137+BK154+BK160+BK162</f>
        <v>0</v>
      </c>
    </row>
    <row r="124" spans="1:63" s="12" customFormat="1" ht="22.8" customHeight="1">
      <c r="A124" s="12"/>
      <c r="B124" s="204"/>
      <c r="C124" s="205"/>
      <c r="D124" s="206" t="s">
        <v>75</v>
      </c>
      <c r="E124" s="218" t="s">
        <v>84</v>
      </c>
      <c r="F124" s="218" t="s">
        <v>174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SUM(P125:P136)</f>
        <v>0</v>
      </c>
      <c r="Q124" s="212"/>
      <c r="R124" s="213">
        <f>SUM(R125:R136)</f>
        <v>0</v>
      </c>
      <c r="S124" s="212"/>
      <c r="T124" s="214">
        <f>SUM(T125:T136)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84</v>
      </c>
      <c r="AT124" s="216" t="s">
        <v>75</v>
      </c>
      <c r="AU124" s="216" t="s">
        <v>84</v>
      </c>
      <c r="AY124" s="215" t="s">
        <v>173</v>
      </c>
      <c r="BK124" s="217">
        <f>SUM(BK125:BK136)</f>
        <v>0</v>
      </c>
    </row>
    <row r="125" spans="1:65" s="2" customFormat="1" ht="33" customHeight="1">
      <c r="A125" s="39"/>
      <c r="B125" s="40"/>
      <c r="C125" s="220" t="s">
        <v>84</v>
      </c>
      <c r="D125" s="220" t="s">
        <v>175</v>
      </c>
      <c r="E125" s="221" t="s">
        <v>412</v>
      </c>
      <c r="F125" s="222" t="s">
        <v>413</v>
      </c>
      <c r="G125" s="223" t="s">
        <v>178</v>
      </c>
      <c r="H125" s="224">
        <v>59.77</v>
      </c>
      <c r="I125" s="225"/>
      <c r="J125" s="226">
        <f>ROUND(I125*H125,2)</f>
        <v>0</v>
      </c>
      <c r="K125" s="222" t="s">
        <v>179</v>
      </c>
      <c r="L125" s="45"/>
      <c r="M125" s="227" t="s">
        <v>1</v>
      </c>
      <c r="N125" s="228" t="s">
        <v>41</v>
      </c>
      <c r="O125" s="92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1" t="s">
        <v>180</v>
      </c>
      <c r="AT125" s="231" t="s">
        <v>175</v>
      </c>
      <c r="AU125" s="231" t="s">
        <v>86</v>
      </c>
      <c r="AY125" s="18" t="s">
        <v>173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84</v>
      </c>
      <c r="BK125" s="232">
        <f>ROUND(I125*H125,2)</f>
        <v>0</v>
      </c>
      <c r="BL125" s="18" t="s">
        <v>180</v>
      </c>
      <c r="BM125" s="231" t="s">
        <v>414</v>
      </c>
    </row>
    <row r="126" spans="1:51" s="13" customFormat="1" ht="12">
      <c r="A126" s="13"/>
      <c r="B126" s="233"/>
      <c r="C126" s="234"/>
      <c r="D126" s="235" t="s">
        <v>182</v>
      </c>
      <c r="E126" s="236" t="s">
        <v>1</v>
      </c>
      <c r="F126" s="237" t="s">
        <v>415</v>
      </c>
      <c r="G126" s="234"/>
      <c r="H126" s="238">
        <v>59.77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182</v>
      </c>
      <c r="AU126" s="244" t="s">
        <v>86</v>
      </c>
      <c r="AV126" s="13" t="s">
        <v>86</v>
      </c>
      <c r="AW126" s="13" t="s">
        <v>32</v>
      </c>
      <c r="AX126" s="13" t="s">
        <v>76</v>
      </c>
      <c r="AY126" s="244" t="s">
        <v>173</v>
      </c>
    </row>
    <row r="127" spans="1:51" s="14" customFormat="1" ht="12">
      <c r="A127" s="14"/>
      <c r="B127" s="245"/>
      <c r="C127" s="246"/>
      <c r="D127" s="235" t="s">
        <v>182</v>
      </c>
      <c r="E127" s="247" t="s">
        <v>133</v>
      </c>
      <c r="F127" s="248" t="s">
        <v>185</v>
      </c>
      <c r="G127" s="246"/>
      <c r="H127" s="249">
        <v>59.77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182</v>
      </c>
      <c r="AU127" s="255" t="s">
        <v>86</v>
      </c>
      <c r="AV127" s="14" t="s">
        <v>180</v>
      </c>
      <c r="AW127" s="14" t="s">
        <v>32</v>
      </c>
      <c r="AX127" s="14" t="s">
        <v>84</v>
      </c>
      <c r="AY127" s="255" t="s">
        <v>173</v>
      </c>
    </row>
    <row r="128" spans="1:65" s="2" customFormat="1" ht="37.8" customHeight="1">
      <c r="A128" s="39"/>
      <c r="B128" s="40"/>
      <c r="C128" s="220" t="s">
        <v>86</v>
      </c>
      <c r="D128" s="220" t="s">
        <v>175</v>
      </c>
      <c r="E128" s="221" t="s">
        <v>195</v>
      </c>
      <c r="F128" s="222" t="s">
        <v>196</v>
      </c>
      <c r="G128" s="223" t="s">
        <v>178</v>
      </c>
      <c r="H128" s="224">
        <v>59.77</v>
      </c>
      <c r="I128" s="225"/>
      <c r="J128" s="226">
        <f>ROUND(I128*H128,2)</f>
        <v>0</v>
      </c>
      <c r="K128" s="222" t="s">
        <v>179</v>
      </c>
      <c r="L128" s="45"/>
      <c r="M128" s="227" t="s">
        <v>1</v>
      </c>
      <c r="N128" s="228" t="s">
        <v>41</v>
      </c>
      <c r="O128" s="92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1" t="s">
        <v>180</v>
      </c>
      <c r="AT128" s="231" t="s">
        <v>175</v>
      </c>
      <c r="AU128" s="231" t="s">
        <v>86</v>
      </c>
      <c r="AY128" s="18" t="s">
        <v>173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84</v>
      </c>
      <c r="BK128" s="232">
        <f>ROUND(I128*H128,2)</f>
        <v>0</v>
      </c>
      <c r="BL128" s="18" t="s">
        <v>180</v>
      </c>
      <c r="BM128" s="231" t="s">
        <v>197</v>
      </c>
    </row>
    <row r="129" spans="1:51" s="13" customFormat="1" ht="12">
      <c r="A129" s="13"/>
      <c r="B129" s="233"/>
      <c r="C129" s="234"/>
      <c r="D129" s="235" t="s">
        <v>182</v>
      </c>
      <c r="E129" s="236" t="s">
        <v>1</v>
      </c>
      <c r="F129" s="237" t="s">
        <v>133</v>
      </c>
      <c r="G129" s="234"/>
      <c r="H129" s="238">
        <v>59.77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182</v>
      </c>
      <c r="AU129" s="244" t="s">
        <v>86</v>
      </c>
      <c r="AV129" s="13" t="s">
        <v>86</v>
      </c>
      <c r="AW129" s="13" t="s">
        <v>32</v>
      </c>
      <c r="AX129" s="13" t="s">
        <v>76</v>
      </c>
      <c r="AY129" s="244" t="s">
        <v>173</v>
      </c>
    </row>
    <row r="130" spans="1:51" s="14" customFormat="1" ht="12">
      <c r="A130" s="14"/>
      <c r="B130" s="245"/>
      <c r="C130" s="246"/>
      <c r="D130" s="235" t="s">
        <v>182</v>
      </c>
      <c r="E130" s="247" t="s">
        <v>136</v>
      </c>
      <c r="F130" s="248" t="s">
        <v>185</v>
      </c>
      <c r="G130" s="246"/>
      <c r="H130" s="249">
        <v>59.77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182</v>
      </c>
      <c r="AU130" s="255" t="s">
        <v>86</v>
      </c>
      <c r="AV130" s="14" t="s">
        <v>180</v>
      </c>
      <c r="AW130" s="14" t="s">
        <v>32</v>
      </c>
      <c r="AX130" s="14" t="s">
        <v>84</v>
      </c>
      <c r="AY130" s="255" t="s">
        <v>173</v>
      </c>
    </row>
    <row r="131" spans="1:65" s="2" customFormat="1" ht="24.15" customHeight="1">
      <c r="A131" s="39"/>
      <c r="B131" s="40"/>
      <c r="C131" s="220" t="s">
        <v>190</v>
      </c>
      <c r="D131" s="220" t="s">
        <v>175</v>
      </c>
      <c r="E131" s="221" t="s">
        <v>201</v>
      </c>
      <c r="F131" s="222" t="s">
        <v>202</v>
      </c>
      <c r="G131" s="223" t="s">
        <v>178</v>
      </c>
      <c r="H131" s="224">
        <v>59.77</v>
      </c>
      <c r="I131" s="225"/>
      <c r="J131" s="226">
        <f>ROUND(I131*H131,2)</f>
        <v>0</v>
      </c>
      <c r="K131" s="222" t="s">
        <v>179</v>
      </c>
      <c r="L131" s="45"/>
      <c r="M131" s="227" t="s">
        <v>1</v>
      </c>
      <c r="N131" s="228" t="s">
        <v>41</v>
      </c>
      <c r="O131" s="92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1" t="s">
        <v>180</v>
      </c>
      <c r="AT131" s="231" t="s">
        <v>175</v>
      </c>
      <c r="AU131" s="231" t="s">
        <v>86</v>
      </c>
      <c r="AY131" s="18" t="s">
        <v>173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84</v>
      </c>
      <c r="BK131" s="232">
        <f>ROUND(I131*H131,2)</f>
        <v>0</v>
      </c>
      <c r="BL131" s="18" t="s">
        <v>180</v>
      </c>
      <c r="BM131" s="231" t="s">
        <v>203</v>
      </c>
    </row>
    <row r="132" spans="1:51" s="13" customFormat="1" ht="12">
      <c r="A132" s="13"/>
      <c r="B132" s="233"/>
      <c r="C132" s="234"/>
      <c r="D132" s="235" t="s">
        <v>182</v>
      </c>
      <c r="E132" s="236" t="s">
        <v>1</v>
      </c>
      <c r="F132" s="237" t="s">
        <v>136</v>
      </c>
      <c r="G132" s="234"/>
      <c r="H132" s="238">
        <v>59.77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182</v>
      </c>
      <c r="AU132" s="244" t="s">
        <v>86</v>
      </c>
      <c r="AV132" s="13" t="s">
        <v>86</v>
      </c>
      <c r="AW132" s="13" t="s">
        <v>32</v>
      </c>
      <c r="AX132" s="13" t="s">
        <v>84</v>
      </c>
      <c r="AY132" s="244" t="s">
        <v>173</v>
      </c>
    </row>
    <row r="133" spans="1:65" s="2" customFormat="1" ht="24.15" customHeight="1">
      <c r="A133" s="39"/>
      <c r="B133" s="40"/>
      <c r="C133" s="220" t="s">
        <v>180</v>
      </c>
      <c r="D133" s="220" t="s">
        <v>175</v>
      </c>
      <c r="E133" s="221" t="s">
        <v>206</v>
      </c>
      <c r="F133" s="222" t="s">
        <v>207</v>
      </c>
      <c r="G133" s="223" t="s">
        <v>208</v>
      </c>
      <c r="H133" s="224">
        <v>234.58</v>
      </c>
      <c r="I133" s="225"/>
      <c r="J133" s="226">
        <f>ROUND(I133*H133,2)</f>
        <v>0</v>
      </c>
      <c r="K133" s="222" t="s">
        <v>179</v>
      </c>
      <c r="L133" s="45"/>
      <c r="M133" s="227" t="s">
        <v>1</v>
      </c>
      <c r="N133" s="228" t="s">
        <v>41</v>
      </c>
      <c r="O133" s="92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1" t="s">
        <v>180</v>
      </c>
      <c r="AT133" s="231" t="s">
        <v>175</v>
      </c>
      <c r="AU133" s="231" t="s">
        <v>86</v>
      </c>
      <c r="AY133" s="18" t="s">
        <v>173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84</v>
      </c>
      <c r="BK133" s="232">
        <f>ROUND(I133*H133,2)</f>
        <v>0</v>
      </c>
      <c r="BL133" s="18" t="s">
        <v>180</v>
      </c>
      <c r="BM133" s="231" t="s">
        <v>209</v>
      </c>
    </row>
    <row r="134" spans="1:51" s="13" customFormat="1" ht="12">
      <c r="A134" s="13"/>
      <c r="B134" s="233"/>
      <c r="C134" s="234"/>
      <c r="D134" s="235" t="s">
        <v>182</v>
      </c>
      <c r="E134" s="236" t="s">
        <v>1</v>
      </c>
      <c r="F134" s="237" t="s">
        <v>416</v>
      </c>
      <c r="G134" s="234"/>
      <c r="H134" s="238">
        <v>234.58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182</v>
      </c>
      <c r="AU134" s="244" t="s">
        <v>86</v>
      </c>
      <c r="AV134" s="13" t="s">
        <v>86</v>
      </c>
      <c r="AW134" s="13" t="s">
        <v>32</v>
      </c>
      <c r="AX134" s="13" t="s">
        <v>84</v>
      </c>
      <c r="AY134" s="244" t="s">
        <v>173</v>
      </c>
    </row>
    <row r="135" spans="1:65" s="2" customFormat="1" ht="16.5" customHeight="1">
      <c r="A135" s="39"/>
      <c r="B135" s="40"/>
      <c r="C135" s="220" t="s">
        <v>200</v>
      </c>
      <c r="D135" s="220" t="s">
        <v>175</v>
      </c>
      <c r="E135" s="221" t="s">
        <v>212</v>
      </c>
      <c r="F135" s="222" t="s">
        <v>213</v>
      </c>
      <c r="G135" s="223" t="s">
        <v>178</v>
      </c>
      <c r="H135" s="224">
        <v>59.77</v>
      </c>
      <c r="I135" s="225"/>
      <c r="J135" s="226">
        <f>ROUND(I135*H135,2)</f>
        <v>0</v>
      </c>
      <c r="K135" s="222" t="s">
        <v>179</v>
      </c>
      <c r="L135" s="45"/>
      <c r="M135" s="227" t="s">
        <v>1</v>
      </c>
      <c r="N135" s="228" t="s">
        <v>41</v>
      </c>
      <c r="O135" s="92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180</v>
      </c>
      <c r="AT135" s="231" t="s">
        <v>175</v>
      </c>
      <c r="AU135" s="231" t="s">
        <v>86</v>
      </c>
      <c r="AY135" s="18" t="s">
        <v>173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84</v>
      </c>
      <c r="BK135" s="232">
        <f>ROUND(I135*H135,2)</f>
        <v>0</v>
      </c>
      <c r="BL135" s="18" t="s">
        <v>180</v>
      </c>
      <c r="BM135" s="231" t="s">
        <v>214</v>
      </c>
    </row>
    <row r="136" spans="1:51" s="13" customFormat="1" ht="12">
      <c r="A136" s="13"/>
      <c r="B136" s="233"/>
      <c r="C136" s="234"/>
      <c r="D136" s="235" t="s">
        <v>182</v>
      </c>
      <c r="E136" s="236" t="s">
        <v>1</v>
      </c>
      <c r="F136" s="237" t="s">
        <v>136</v>
      </c>
      <c r="G136" s="234"/>
      <c r="H136" s="238">
        <v>59.77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182</v>
      </c>
      <c r="AU136" s="244" t="s">
        <v>86</v>
      </c>
      <c r="AV136" s="13" t="s">
        <v>86</v>
      </c>
      <c r="AW136" s="13" t="s">
        <v>32</v>
      </c>
      <c r="AX136" s="13" t="s">
        <v>84</v>
      </c>
      <c r="AY136" s="244" t="s">
        <v>173</v>
      </c>
    </row>
    <row r="137" spans="1:63" s="12" customFormat="1" ht="22.8" customHeight="1">
      <c r="A137" s="12"/>
      <c r="B137" s="204"/>
      <c r="C137" s="205"/>
      <c r="D137" s="206" t="s">
        <v>75</v>
      </c>
      <c r="E137" s="218" t="s">
        <v>200</v>
      </c>
      <c r="F137" s="218" t="s">
        <v>249</v>
      </c>
      <c r="G137" s="205"/>
      <c r="H137" s="205"/>
      <c r="I137" s="208"/>
      <c r="J137" s="219">
        <f>BK137</f>
        <v>0</v>
      </c>
      <c r="K137" s="205"/>
      <c r="L137" s="210"/>
      <c r="M137" s="211"/>
      <c r="N137" s="212"/>
      <c r="O137" s="212"/>
      <c r="P137" s="213">
        <f>SUM(P138:P153)</f>
        <v>0</v>
      </c>
      <c r="Q137" s="212"/>
      <c r="R137" s="213">
        <f>SUM(R138:R153)</f>
        <v>0</v>
      </c>
      <c r="S137" s="212"/>
      <c r="T137" s="214">
        <f>SUM(T138:T153)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5" t="s">
        <v>84</v>
      </c>
      <c r="AT137" s="216" t="s">
        <v>75</v>
      </c>
      <c r="AU137" s="216" t="s">
        <v>84</v>
      </c>
      <c r="AY137" s="215" t="s">
        <v>173</v>
      </c>
      <c r="BK137" s="217">
        <f>SUM(BK138:BK153)</f>
        <v>0</v>
      </c>
    </row>
    <row r="138" spans="1:65" s="2" customFormat="1" ht="24.15" customHeight="1">
      <c r="A138" s="39"/>
      <c r="B138" s="40"/>
      <c r="C138" s="220" t="s">
        <v>205</v>
      </c>
      <c r="D138" s="220" t="s">
        <v>175</v>
      </c>
      <c r="E138" s="221" t="s">
        <v>417</v>
      </c>
      <c r="F138" s="222" t="s">
        <v>418</v>
      </c>
      <c r="G138" s="223" t="s">
        <v>208</v>
      </c>
      <c r="H138" s="224">
        <v>230.08</v>
      </c>
      <c r="I138" s="225"/>
      <c r="J138" s="226">
        <f>ROUND(I138*H138,2)</f>
        <v>0</v>
      </c>
      <c r="K138" s="222" t="s">
        <v>179</v>
      </c>
      <c r="L138" s="45"/>
      <c r="M138" s="227" t="s">
        <v>1</v>
      </c>
      <c r="N138" s="228" t="s">
        <v>41</v>
      </c>
      <c r="O138" s="92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1" t="s">
        <v>180</v>
      </c>
      <c r="AT138" s="231" t="s">
        <v>175</v>
      </c>
      <c r="AU138" s="231" t="s">
        <v>86</v>
      </c>
      <c r="AY138" s="18" t="s">
        <v>173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84</v>
      </c>
      <c r="BK138" s="232">
        <f>ROUND(I138*H138,2)</f>
        <v>0</v>
      </c>
      <c r="BL138" s="18" t="s">
        <v>180</v>
      </c>
      <c r="BM138" s="231" t="s">
        <v>419</v>
      </c>
    </row>
    <row r="139" spans="1:51" s="13" customFormat="1" ht="12">
      <c r="A139" s="13"/>
      <c r="B139" s="233"/>
      <c r="C139" s="234"/>
      <c r="D139" s="235" t="s">
        <v>182</v>
      </c>
      <c r="E139" s="236" t="s">
        <v>1</v>
      </c>
      <c r="F139" s="237" t="s">
        <v>420</v>
      </c>
      <c r="G139" s="234"/>
      <c r="H139" s="238">
        <v>230.08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182</v>
      </c>
      <c r="AU139" s="244" t="s">
        <v>86</v>
      </c>
      <c r="AV139" s="13" t="s">
        <v>86</v>
      </c>
      <c r="AW139" s="13" t="s">
        <v>32</v>
      </c>
      <c r="AX139" s="13" t="s">
        <v>84</v>
      </c>
      <c r="AY139" s="244" t="s">
        <v>173</v>
      </c>
    </row>
    <row r="140" spans="1:65" s="2" customFormat="1" ht="24.15" customHeight="1">
      <c r="A140" s="39"/>
      <c r="B140" s="40"/>
      <c r="C140" s="220" t="s">
        <v>211</v>
      </c>
      <c r="D140" s="220" t="s">
        <v>175</v>
      </c>
      <c r="E140" s="221" t="s">
        <v>421</v>
      </c>
      <c r="F140" s="222" t="s">
        <v>422</v>
      </c>
      <c r="G140" s="223" t="s">
        <v>208</v>
      </c>
      <c r="H140" s="224">
        <v>230.08</v>
      </c>
      <c r="I140" s="225"/>
      <c r="J140" s="226">
        <f>ROUND(I140*H140,2)</f>
        <v>0</v>
      </c>
      <c r="K140" s="222" t="s">
        <v>179</v>
      </c>
      <c r="L140" s="45"/>
      <c r="M140" s="227" t="s">
        <v>1</v>
      </c>
      <c r="N140" s="228" t="s">
        <v>41</v>
      </c>
      <c r="O140" s="92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1" t="s">
        <v>180</v>
      </c>
      <c r="AT140" s="231" t="s">
        <v>175</v>
      </c>
      <c r="AU140" s="231" t="s">
        <v>86</v>
      </c>
      <c r="AY140" s="18" t="s">
        <v>173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84</v>
      </c>
      <c r="BK140" s="232">
        <f>ROUND(I140*H140,2)</f>
        <v>0</v>
      </c>
      <c r="BL140" s="18" t="s">
        <v>180</v>
      </c>
      <c r="BM140" s="231" t="s">
        <v>423</v>
      </c>
    </row>
    <row r="141" spans="1:51" s="13" customFormat="1" ht="12">
      <c r="A141" s="13"/>
      <c r="B141" s="233"/>
      <c r="C141" s="234"/>
      <c r="D141" s="235" t="s">
        <v>182</v>
      </c>
      <c r="E141" s="236" t="s">
        <v>1</v>
      </c>
      <c r="F141" s="237" t="s">
        <v>424</v>
      </c>
      <c r="G141" s="234"/>
      <c r="H141" s="238">
        <v>230.08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182</v>
      </c>
      <c r="AU141" s="244" t="s">
        <v>86</v>
      </c>
      <c r="AV141" s="13" t="s">
        <v>86</v>
      </c>
      <c r="AW141" s="13" t="s">
        <v>32</v>
      </c>
      <c r="AX141" s="13" t="s">
        <v>84</v>
      </c>
      <c r="AY141" s="244" t="s">
        <v>173</v>
      </c>
    </row>
    <row r="142" spans="1:65" s="2" customFormat="1" ht="24.15" customHeight="1">
      <c r="A142" s="39"/>
      <c r="B142" s="40"/>
      <c r="C142" s="220" t="s">
        <v>216</v>
      </c>
      <c r="D142" s="220" t="s">
        <v>175</v>
      </c>
      <c r="E142" s="221" t="s">
        <v>251</v>
      </c>
      <c r="F142" s="222" t="s">
        <v>252</v>
      </c>
      <c r="G142" s="223" t="s">
        <v>208</v>
      </c>
      <c r="H142" s="224">
        <v>4.5</v>
      </c>
      <c r="I142" s="225"/>
      <c r="J142" s="226">
        <f>ROUND(I142*H142,2)</f>
        <v>0</v>
      </c>
      <c r="K142" s="222" t="s">
        <v>179</v>
      </c>
      <c r="L142" s="45"/>
      <c r="M142" s="227" t="s">
        <v>1</v>
      </c>
      <c r="N142" s="228" t="s">
        <v>41</v>
      </c>
      <c r="O142" s="92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1" t="s">
        <v>180</v>
      </c>
      <c r="AT142" s="231" t="s">
        <v>175</v>
      </c>
      <c r="AU142" s="231" t="s">
        <v>86</v>
      </c>
      <c r="AY142" s="18" t="s">
        <v>173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8" t="s">
        <v>84</v>
      </c>
      <c r="BK142" s="232">
        <f>ROUND(I142*H142,2)</f>
        <v>0</v>
      </c>
      <c r="BL142" s="18" t="s">
        <v>180</v>
      </c>
      <c r="BM142" s="231" t="s">
        <v>253</v>
      </c>
    </row>
    <row r="143" spans="1:51" s="13" customFormat="1" ht="12">
      <c r="A143" s="13"/>
      <c r="B143" s="233"/>
      <c r="C143" s="234"/>
      <c r="D143" s="235" t="s">
        <v>182</v>
      </c>
      <c r="E143" s="236" t="s">
        <v>1</v>
      </c>
      <c r="F143" s="237" t="s">
        <v>255</v>
      </c>
      <c r="G143" s="234"/>
      <c r="H143" s="238">
        <v>4.5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182</v>
      </c>
      <c r="AU143" s="244" t="s">
        <v>86</v>
      </c>
      <c r="AV143" s="13" t="s">
        <v>86</v>
      </c>
      <c r="AW143" s="13" t="s">
        <v>32</v>
      </c>
      <c r="AX143" s="13" t="s">
        <v>76</v>
      </c>
      <c r="AY143" s="244" t="s">
        <v>173</v>
      </c>
    </row>
    <row r="144" spans="1:51" s="14" customFormat="1" ht="12">
      <c r="A144" s="14"/>
      <c r="B144" s="245"/>
      <c r="C144" s="246"/>
      <c r="D144" s="235" t="s">
        <v>182</v>
      </c>
      <c r="E144" s="247" t="s">
        <v>1</v>
      </c>
      <c r="F144" s="248" t="s">
        <v>185</v>
      </c>
      <c r="G144" s="246"/>
      <c r="H144" s="249">
        <v>4.5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182</v>
      </c>
      <c r="AU144" s="255" t="s">
        <v>86</v>
      </c>
      <c r="AV144" s="14" t="s">
        <v>180</v>
      </c>
      <c r="AW144" s="14" t="s">
        <v>32</v>
      </c>
      <c r="AX144" s="14" t="s">
        <v>84</v>
      </c>
      <c r="AY144" s="255" t="s">
        <v>173</v>
      </c>
    </row>
    <row r="145" spans="1:65" s="2" customFormat="1" ht="24.15" customHeight="1">
      <c r="A145" s="39"/>
      <c r="B145" s="40"/>
      <c r="C145" s="220" t="s">
        <v>222</v>
      </c>
      <c r="D145" s="220" t="s">
        <v>175</v>
      </c>
      <c r="E145" s="221" t="s">
        <v>256</v>
      </c>
      <c r="F145" s="222" t="s">
        <v>257</v>
      </c>
      <c r="G145" s="223" t="s">
        <v>208</v>
      </c>
      <c r="H145" s="224">
        <v>4.5</v>
      </c>
      <c r="I145" s="225"/>
      <c r="J145" s="226">
        <f>ROUND(I145*H145,2)</f>
        <v>0</v>
      </c>
      <c r="K145" s="222" t="s">
        <v>179</v>
      </c>
      <c r="L145" s="45"/>
      <c r="M145" s="227" t="s">
        <v>1</v>
      </c>
      <c r="N145" s="228" t="s">
        <v>41</v>
      </c>
      <c r="O145" s="92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1" t="s">
        <v>180</v>
      </c>
      <c r="AT145" s="231" t="s">
        <v>175</v>
      </c>
      <c r="AU145" s="231" t="s">
        <v>86</v>
      </c>
      <c r="AY145" s="18" t="s">
        <v>173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8" t="s">
        <v>84</v>
      </c>
      <c r="BK145" s="232">
        <f>ROUND(I145*H145,2)</f>
        <v>0</v>
      </c>
      <c r="BL145" s="18" t="s">
        <v>180</v>
      </c>
      <c r="BM145" s="231" t="s">
        <v>258</v>
      </c>
    </row>
    <row r="146" spans="1:51" s="13" customFormat="1" ht="12">
      <c r="A146" s="13"/>
      <c r="B146" s="233"/>
      <c r="C146" s="234"/>
      <c r="D146" s="235" t="s">
        <v>182</v>
      </c>
      <c r="E146" s="236" t="s">
        <v>1</v>
      </c>
      <c r="F146" s="237" t="s">
        <v>425</v>
      </c>
      <c r="G146" s="234"/>
      <c r="H146" s="238">
        <v>4.5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182</v>
      </c>
      <c r="AU146" s="244" t="s">
        <v>86</v>
      </c>
      <c r="AV146" s="13" t="s">
        <v>86</v>
      </c>
      <c r="AW146" s="13" t="s">
        <v>32</v>
      </c>
      <c r="AX146" s="13" t="s">
        <v>76</v>
      </c>
      <c r="AY146" s="244" t="s">
        <v>173</v>
      </c>
    </row>
    <row r="147" spans="1:51" s="14" customFormat="1" ht="12">
      <c r="A147" s="14"/>
      <c r="B147" s="245"/>
      <c r="C147" s="246"/>
      <c r="D147" s="235" t="s">
        <v>182</v>
      </c>
      <c r="E147" s="247" t="s">
        <v>1</v>
      </c>
      <c r="F147" s="248" t="s">
        <v>185</v>
      </c>
      <c r="G147" s="246"/>
      <c r="H147" s="249">
        <v>4.5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182</v>
      </c>
      <c r="AU147" s="255" t="s">
        <v>86</v>
      </c>
      <c r="AV147" s="14" t="s">
        <v>180</v>
      </c>
      <c r="AW147" s="14" t="s">
        <v>32</v>
      </c>
      <c r="AX147" s="14" t="s">
        <v>84</v>
      </c>
      <c r="AY147" s="255" t="s">
        <v>173</v>
      </c>
    </row>
    <row r="148" spans="1:65" s="2" customFormat="1" ht="37.8" customHeight="1">
      <c r="A148" s="39"/>
      <c r="B148" s="40"/>
      <c r="C148" s="220" t="s">
        <v>227</v>
      </c>
      <c r="D148" s="220" t="s">
        <v>175</v>
      </c>
      <c r="E148" s="221" t="s">
        <v>267</v>
      </c>
      <c r="F148" s="222" t="s">
        <v>268</v>
      </c>
      <c r="G148" s="223" t="s">
        <v>208</v>
      </c>
      <c r="H148" s="224">
        <v>4.5</v>
      </c>
      <c r="I148" s="225"/>
      <c r="J148" s="226">
        <f>ROUND(I148*H148,2)</f>
        <v>0</v>
      </c>
      <c r="K148" s="222" t="s">
        <v>1</v>
      </c>
      <c r="L148" s="45"/>
      <c r="M148" s="227" t="s">
        <v>1</v>
      </c>
      <c r="N148" s="228" t="s">
        <v>41</v>
      </c>
      <c r="O148" s="92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1" t="s">
        <v>180</v>
      </c>
      <c r="AT148" s="231" t="s">
        <v>175</v>
      </c>
      <c r="AU148" s="231" t="s">
        <v>86</v>
      </c>
      <c r="AY148" s="18" t="s">
        <v>173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8" t="s">
        <v>84</v>
      </c>
      <c r="BK148" s="232">
        <f>ROUND(I148*H148,2)</f>
        <v>0</v>
      </c>
      <c r="BL148" s="18" t="s">
        <v>180</v>
      </c>
      <c r="BM148" s="231" t="s">
        <v>269</v>
      </c>
    </row>
    <row r="149" spans="1:51" s="13" customFormat="1" ht="12">
      <c r="A149" s="13"/>
      <c r="B149" s="233"/>
      <c r="C149" s="234"/>
      <c r="D149" s="235" t="s">
        <v>182</v>
      </c>
      <c r="E149" s="236" t="s">
        <v>1</v>
      </c>
      <c r="F149" s="237" t="s">
        <v>426</v>
      </c>
      <c r="G149" s="234"/>
      <c r="H149" s="238">
        <v>4.5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182</v>
      </c>
      <c r="AU149" s="244" t="s">
        <v>86</v>
      </c>
      <c r="AV149" s="13" t="s">
        <v>86</v>
      </c>
      <c r="AW149" s="13" t="s">
        <v>32</v>
      </c>
      <c r="AX149" s="13" t="s">
        <v>76</v>
      </c>
      <c r="AY149" s="244" t="s">
        <v>173</v>
      </c>
    </row>
    <row r="150" spans="1:51" s="14" customFormat="1" ht="12">
      <c r="A150" s="14"/>
      <c r="B150" s="245"/>
      <c r="C150" s="246"/>
      <c r="D150" s="235" t="s">
        <v>182</v>
      </c>
      <c r="E150" s="247" t="s">
        <v>126</v>
      </c>
      <c r="F150" s="248" t="s">
        <v>185</v>
      </c>
      <c r="G150" s="246"/>
      <c r="H150" s="249">
        <v>4.5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182</v>
      </c>
      <c r="AU150" s="255" t="s">
        <v>86</v>
      </c>
      <c r="AV150" s="14" t="s">
        <v>180</v>
      </c>
      <c r="AW150" s="14" t="s">
        <v>4</v>
      </c>
      <c r="AX150" s="14" t="s">
        <v>84</v>
      </c>
      <c r="AY150" s="255" t="s">
        <v>173</v>
      </c>
    </row>
    <row r="151" spans="1:65" s="2" customFormat="1" ht="16.5" customHeight="1">
      <c r="A151" s="39"/>
      <c r="B151" s="40"/>
      <c r="C151" s="220" t="s">
        <v>232</v>
      </c>
      <c r="D151" s="220" t="s">
        <v>175</v>
      </c>
      <c r="E151" s="221" t="s">
        <v>427</v>
      </c>
      <c r="F151" s="222" t="s">
        <v>428</v>
      </c>
      <c r="G151" s="223" t="s">
        <v>208</v>
      </c>
      <c r="H151" s="224">
        <v>230.08</v>
      </c>
      <c r="I151" s="225"/>
      <c r="J151" s="226">
        <f>ROUND(I151*H151,2)</f>
        <v>0</v>
      </c>
      <c r="K151" s="222" t="s">
        <v>1</v>
      </c>
      <c r="L151" s="45"/>
      <c r="M151" s="227" t="s">
        <v>1</v>
      </c>
      <c r="N151" s="228" t="s">
        <v>41</v>
      </c>
      <c r="O151" s="92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180</v>
      </c>
      <c r="AT151" s="231" t="s">
        <v>175</v>
      </c>
      <c r="AU151" s="231" t="s">
        <v>86</v>
      </c>
      <c r="AY151" s="18" t="s">
        <v>173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84</v>
      </c>
      <c r="BK151" s="232">
        <f>ROUND(I151*H151,2)</f>
        <v>0</v>
      </c>
      <c r="BL151" s="18" t="s">
        <v>180</v>
      </c>
      <c r="BM151" s="231" t="s">
        <v>429</v>
      </c>
    </row>
    <row r="152" spans="1:51" s="13" customFormat="1" ht="12">
      <c r="A152" s="13"/>
      <c r="B152" s="233"/>
      <c r="C152" s="234"/>
      <c r="D152" s="235" t="s">
        <v>182</v>
      </c>
      <c r="E152" s="236" t="s">
        <v>1</v>
      </c>
      <c r="F152" s="237" t="s">
        <v>430</v>
      </c>
      <c r="G152" s="234"/>
      <c r="H152" s="238">
        <v>230.08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182</v>
      </c>
      <c r="AU152" s="244" t="s">
        <v>86</v>
      </c>
      <c r="AV152" s="13" t="s">
        <v>86</v>
      </c>
      <c r="AW152" s="13" t="s">
        <v>32</v>
      </c>
      <c r="AX152" s="13" t="s">
        <v>76</v>
      </c>
      <c r="AY152" s="244" t="s">
        <v>173</v>
      </c>
    </row>
    <row r="153" spans="1:51" s="14" customFormat="1" ht="12">
      <c r="A153" s="14"/>
      <c r="B153" s="245"/>
      <c r="C153" s="246"/>
      <c r="D153" s="235" t="s">
        <v>182</v>
      </c>
      <c r="E153" s="247" t="s">
        <v>407</v>
      </c>
      <c r="F153" s="248" t="s">
        <v>185</v>
      </c>
      <c r="G153" s="246"/>
      <c r="H153" s="249">
        <v>230.08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182</v>
      </c>
      <c r="AU153" s="255" t="s">
        <v>86</v>
      </c>
      <c r="AV153" s="14" t="s">
        <v>180</v>
      </c>
      <c r="AW153" s="14" t="s">
        <v>32</v>
      </c>
      <c r="AX153" s="14" t="s">
        <v>84</v>
      </c>
      <c r="AY153" s="255" t="s">
        <v>173</v>
      </c>
    </row>
    <row r="154" spans="1:63" s="12" customFormat="1" ht="22.8" customHeight="1">
      <c r="A154" s="12"/>
      <c r="B154" s="204"/>
      <c r="C154" s="205"/>
      <c r="D154" s="206" t="s">
        <v>75</v>
      </c>
      <c r="E154" s="218" t="s">
        <v>222</v>
      </c>
      <c r="F154" s="218" t="s">
        <v>284</v>
      </c>
      <c r="G154" s="205"/>
      <c r="H154" s="205"/>
      <c r="I154" s="208"/>
      <c r="J154" s="219">
        <f>BK154</f>
        <v>0</v>
      </c>
      <c r="K154" s="205"/>
      <c r="L154" s="210"/>
      <c r="M154" s="211"/>
      <c r="N154" s="212"/>
      <c r="O154" s="212"/>
      <c r="P154" s="213">
        <f>SUM(P155:P159)</f>
        <v>0</v>
      </c>
      <c r="Q154" s="212"/>
      <c r="R154" s="213">
        <f>SUM(R155:R159)</f>
        <v>9.913162999999999</v>
      </c>
      <c r="S154" s="212"/>
      <c r="T154" s="214">
        <f>SUM(T155:T159)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5" t="s">
        <v>84</v>
      </c>
      <c r="AT154" s="216" t="s">
        <v>75</v>
      </c>
      <c r="AU154" s="216" t="s">
        <v>84</v>
      </c>
      <c r="AY154" s="215" t="s">
        <v>173</v>
      </c>
      <c r="BK154" s="217">
        <f>SUM(BK155:BK159)</f>
        <v>0</v>
      </c>
    </row>
    <row r="155" spans="1:65" s="2" customFormat="1" ht="24.15" customHeight="1">
      <c r="A155" s="39"/>
      <c r="B155" s="40"/>
      <c r="C155" s="220" t="s">
        <v>237</v>
      </c>
      <c r="D155" s="220" t="s">
        <v>175</v>
      </c>
      <c r="E155" s="221" t="s">
        <v>286</v>
      </c>
      <c r="F155" s="222" t="s">
        <v>287</v>
      </c>
      <c r="G155" s="223" t="s">
        <v>288</v>
      </c>
      <c r="H155" s="224">
        <v>65.5</v>
      </c>
      <c r="I155" s="225"/>
      <c r="J155" s="226">
        <f>ROUND(I155*H155,2)</f>
        <v>0</v>
      </c>
      <c r="K155" s="222" t="s">
        <v>179</v>
      </c>
      <c r="L155" s="45"/>
      <c r="M155" s="227" t="s">
        <v>1</v>
      </c>
      <c r="N155" s="228" t="s">
        <v>41</v>
      </c>
      <c r="O155" s="92"/>
      <c r="P155" s="229">
        <f>O155*H155</f>
        <v>0</v>
      </c>
      <c r="Q155" s="229">
        <v>0.100946</v>
      </c>
      <c r="R155" s="229">
        <f>Q155*H155</f>
        <v>6.611962999999999</v>
      </c>
      <c r="S155" s="229">
        <v>0</v>
      </c>
      <c r="T155" s="23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1" t="s">
        <v>180</v>
      </c>
      <c r="AT155" s="231" t="s">
        <v>175</v>
      </c>
      <c r="AU155" s="231" t="s">
        <v>86</v>
      </c>
      <c r="AY155" s="18" t="s">
        <v>173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84</v>
      </c>
      <c r="BK155" s="232">
        <f>ROUND(I155*H155,2)</f>
        <v>0</v>
      </c>
      <c r="BL155" s="18" t="s">
        <v>180</v>
      </c>
      <c r="BM155" s="231" t="s">
        <v>289</v>
      </c>
    </row>
    <row r="156" spans="1:51" s="13" customFormat="1" ht="12">
      <c r="A156" s="13"/>
      <c r="B156" s="233"/>
      <c r="C156" s="234"/>
      <c r="D156" s="235" t="s">
        <v>182</v>
      </c>
      <c r="E156" s="236" t="s">
        <v>1</v>
      </c>
      <c r="F156" s="237" t="s">
        <v>431</v>
      </c>
      <c r="G156" s="234"/>
      <c r="H156" s="238">
        <v>65.5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182</v>
      </c>
      <c r="AU156" s="244" t="s">
        <v>86</v>
      </c>
      <c r="AV156" s="13" t="s">
        <v>86</v>
      </c>
      <c r="AW156" s="13" t="s">
        <v>32</v>
      </c>
      <c r="AX156" s="13" t="s">
        <v>76</v>
      </c>
      <c r="AY156" s="244" t="s">
        <v>173</v>
      </c>
    </row>
    <row r="157" spans="1:51" s="14" customFormat="1" ht="12">
      <c r="A157" s="14"/>
      <c r="B157" s="245"/>
      <c r="C157" s="246"/>
      <c r="D157" s="235" t="s">
        <v>182</v>
      </c>
      <c r="E157" s="247" t="s">
        <v>291</v>
      </c>
      <c r="F157" s="248" t="s">
        <v>185</v>
      </c>
      <c r="G157" s="246"/>
      <c r="H157" s="249">
        <v>65.5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5" t="s">
        <v>182</v>
      </c>
      <c r="AU157" s="255" t="s">
        <v>86</v>
      </c>
      <c r="AV157" s="14" t="s">
        <v>180</v>
      </c>
      <c r="AW157" s="14" t="s">
        <v>32</v>
      </c>
      <c r="AX157" s="14" t="s">
        <v>84</v>
      </c>
      <c r="AY157" s="255" t="s">
        <v>173</v>
      </c>
    </row>
    <row r="158" spans="1:65" s="2" customFormat="1" ht="21.75" customHeight="1">
      <c r="A158" s="39"/>
      <c r="B158" s="40"/>
      <c r="C158" s="256" t="s">
        <v>243</v>
      </c>
      <c r="D158" s="256" t="s">
        <v>279</v>
      </c>
      <c r="E158" s="257" t="s">
        <v>432</v>
      </c>
      <c r="F158" s="258" t="s">
        <v>433</v>
      </c>
      <c r="G158" s="259" t="s">
        <v>288</v>
      </c>
      <c r="H158" s="260">
        <v>68.775</v>
      </c>
      <c r="I158" s="261"/>
      <c r="J158" s="262">
        <f>ROUND(I158*H158,2)</f>
        <v>0</v>
      </c>
      <c r="K158" s="258" t="s">
        <v>179</v>
      </c>
      <c r="L158" s="263"/>
      <c r="M158" s="264" t="s">
        <v>1</v>
      </c>
      <c r="N158" s="265" t="s">
        <v>41</v>
      </c>
      <c r="O158" s="92"/>
      <c r="P158" s="229">
        <f>O158*H158</f>
        <v>0</v>
      </c>
      <c r="Q158" s="229">
        <v>0.048</v>
      </c>
      <c r="R158" s="229">
        <f>Q158*H158</f>
        <v>3.3012</v>
      </c>
      <c r="S158" s="229">
        <v>0</v>
      </c>
      <c r="T158" s="230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1" t="s">
        <v>216</v>
      </c>
      <c r="AT158" s="231" t="s">
        <v>279</v>
      </c>
      <c r="AU158" s="231" t="s">
        <v>86</v>
      </c>
      <c r="AY158" s="18" t="s">
        <v>173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8" t="s">
        <v>84</v>
      </c>
      <c r="BK158" s="232">
        <f>ROUND(I158*H158,2)</f>
        <v>0</v>
      </c>
      <c r="BL158" s="18" t="s">
        <v>180</v>
      </c>
      <c r="BM158" s="231" t="s">
        <v>434</v>
      </c>
    </row>
    <row r="159" spans="1:51" s="13" customFormat="1" ht="12">
      <c r="A159" s="13"/>
      <c r="B159" s="233"/>
      <c r="C159" s="234"/>
      <c r="D159" s="235" t="s">
        <v>182</v>
      </c>
      <c r="E159" s="234"/>
      <c r="F159" s="237" t="s">
        <v>435</v>
      </c>
      <c r="G159" s="234"/>
      <c r="H159" s="238">
        <v>68.775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182</v>
      </c>
      <c r="AU159" s="244" t="s">
        <v>86</v>
      </c>
      <c r="AV159" s="13" t="s">
        <v>86</v>
      </c>
      <c r="AW159" s="13" t="s">
        <v>4</v>
      </c>
      <c r="AX159" s="13" t="s">
        <v>84</v>
      </c>
      <c r="AY159" s="244" t="s">
        <v>173</v>
      </c>
    </row>
    <row r="160" spans="1:63" s="12" customFormat="1" ht="22.8" customHeight="1">
      <c r="A160" s="12"/>
      <c r="B160" s="204"/>
      <c r="C160" s="205"/>
      <c r="D160" s="206" t="s">
        <v>75</v>
      </c>
      <c r="E160" s="218" t="s">
        <v>305</v>
      </c>
      <c r="F160" s="218" t="s">
        <v>306</v>
      </c>
      <c r="G160" s="205"/>
      <c r="H160" s="205"/>
      <c r="I160" s="208"/>
      <c r="J160" s="219">
        <f>BK160</f>
        <v>0</v>
      </c>
      <c r="K160" s="205"/>
      <c r="L160" s="210"/>
      <c r="M160" s="211"/>
      <c r="N160" s="212"/>
      <c r="O160" s="212"/>
      <c r="P160" s="213">
        <f>P161</f>
        <v>0</v>
      </c>
      <c r="Q160" s="212"/>
      <c r="R160" s="213">
        <f>R161</f>
        <v>0</v>
      </c>
      <c r="S160" s="212"/>
      <c r="T160" s="214">
        <f>T161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5" t="s">
        <v>84</v>
      </c>
      <c r="AT160" s="216" t="s">
        <v>75</v>
      </c>
      <c r="AU160" s="216" t="s">
        <v>84</v>
      </c>
      <c r="AY160" s="215" t="s">
        <v>173</v>
      </c>
      <c r="BK160" s="217">
        <f>BK161</f>
        <v>0</v>
      </c>
    </row>
    <row r="161" spans="1:65" s="2" customFormat="1" ht="16.5" customHeight="1">
      <c r="A161" s="39"/>
      <c r="B161" s="40"/>
      <c r="C161" s="220" t="s">
        <v>250</v>
      </c>
      <c r="D161" s="220" t="s">
        <v>175</v>
      </c>
      <c r="E161" s="221" t="s">
        <v>308</v>
      </c>
      <c r="F161" s="222" t="s">
        <v>309</v>
      </c>
      <c r="G161" s="223" t="s">
        <v>246</v>
      </c>
      <c r="H161" s="224">
        <v>9.913</v>
      </c>
      <c r="I161" s="225"/>
      <c r="J161" s="226">
        <f>ROUND(I161*H161,2)</f>
        <v>0</v>
      </c>
      <c r="K161" s="222" t="s">
        <v>179</v>
      </c>
      <c r="L161" s="45"/>
      <c r="M161" s="227" t="s">
        <v>1</v>
      </c>
      <c r="N161" s="228" t="s">
        <v>41</v>
      </c>
      <c r="O161" s="92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1" t="s">
        <v>180</v>
      </c>
      <c r="AT161" s="231" t="s">
        <v>175</v>
      </c>
      <c r="AU161" s="231" t="s">
        <v>86</v>
      </c>
      <c r="AY161" s="18" t="s">
        <v>173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84</v>
      </c>
      <c r="BK161" s="232">
        <f>ROUND(I161*H161,2)</f>
        <v>0</v>
      </c>
      <c r="BL161" s="18" t="s">
        <v>180</v>
      </c>
      <c r="BM161" s="231" t="s">
        <v>436</v>
      </c>
    </row>
    <row r="162" spans="1:63" s="12" customFormat="1" ht="22.8" customHeight="1">
      <c r="A162" s="12"/>
      <c r="B162" s="204"/>
      <c r="C162" s="205"/>
      <c r="D162" s="206" t="s">
        <v>75</v>
      </c>
      <c r="E162" s="218" t="s">
        <v>357</v>
      </c>
      <c r="F162" s="218" t="s">
        <v>358</v>
      </c>
      <c r="G162" s="205"/>
      <c r="H162" s="205"/>
      <c r="I162" s="208"/>
      <c r="J162" s="219">
        <f>BK162</f>
        <v>0</v>
      </c>
      <c r="K162" s="205"/>
      <c r="L162" s="210"/>
      <c r="M162" s="211"/>
      <c r="N162" s="212"/>
      <c r="O162" s="212"/>
      <c r="P162" s="213">
        <f>SUM(P163:P164)</f>
        <v>0</v>
      </c>
      <c r="Q162" s="212"/>
      <c r="R162" s="213">
        <f>SUM(R163:R164)</f>
        <v>0</v>
      </c>
      <c r="S162" s="212"/>
      <c r="T162" s="214">
        <f>SUM(T163:T164)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5" t="s">
        <v>84</v>
      </c>
      <c r="AT162" s="216" t="s">
        <v>75</v>
      </c>
      <c r="AU162" s="216" t="s">
        <v>84</v>
      </c>
      <c r="AY162" s="215" t="s">
        <v>173</v>
      </c>
      <c r="BK162" s="217">
        <f>SUM(BK163:BK164)</f>
        <v>0</v>
      </c>
    </row>
    <row r="163" spans="1:65" s="2" customFormat="1" ht="24.15" customHeight="1">
      <c r="A163" s="39"/>
      <c r="B163" s="40"/>
      <c r="C163" s="220" t="s">
        <v>8</v>
      </c>
      <c r="D163" s="220" t="s">
        <v>175</v>
      </c>
      <c r="E163" s="221" t="s">
        <v>437</v>
      </c>
      <c r="F163" s="222" t="s">
        <v>438</v>
      </c>
      <c r="G163" s="223" t="s">
        <v>361</v>
      </c>
      <c r="H163" s="224">
        <v>1</v>
      </c>
      <c r="I163" s="225"/>
      <c r="J163" s="226">
        <f>ROUND(I163*H163,2)</f>
        <v>0</v>
      </c>
      <c r="K163" s="222" t="s">
        <v>1</v>
      </c>
      <c r="L163" s="45"/>
      <c r="M163" s="227" t="s">
        <v>1</v>
      </c>
      <c r="N163" s="228" t="s">
        <v>41</v>
      </c>
      <c r="O163" s="92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1" t="s">
        <v>180</v>
      </c>
      <c r="AT163" s="231" t="s">
        <v>175</v>
      </c>
      <c r="AU163" s="231" t="s">
        <v>86</v>
      </c>
      <c r="AY163" s="18" t="s">
        <v>173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84</v>
      </c>
      <c r="BK163" s="232">
        <f>ROUND(I163*H163,2)</f>
        <v>0</v>
      </c>
      <c r="BL163" s="18" t="s">
        <v>180</v>
      </c>
      <c r="BM163" s="231" t="s">
        <v>439</v>
      </c>
    </row>
    <row r="164" spans="1:65" s="2" customFormat="1" ht="24.15" customHeight="1">
      <c r="A164" s="39"/>
      <c r="B164" s="40"/>
      <c r="C164" s="220" t="s">
        <v>260</v>
      </c>
      <c r="D164" s="220" t="s">
        <v>175</v>
      </c>
      <c r="E164" s="221" t="s">
        <v>440</v>
      </c>
      <c r="F164" s="222" t="s">
        <v>441</v>
      </c>
      <c r="G164" s="223" t="s">
        <v>361</v>
      </c>
      <c r="H164" s="224">
        <v>1</v>
      </c>
      <c r="I164" s="225"/>
      <c r="J164" s="226">
        <f>ROUND(I164*H164,2)</f>
        <v>0</v>
      </c>
      <c r="K164" s="222" t="s">
        <v>1</v>
      </c>
      <c r="L164" s="45"/>
      <c r="M164" s="266" t="s">
        <v>1</v>
      </c>
      <c r="N164" s="267" t="s">
        <v>41</v>
      </c>
      <c r="O164" s="268"/>
      <c r="P164" s="269">
        <f>O164*H164</f>
        <v>0</v>
      </c>
      <c r="Q164" s="269">
        <v>0</v>
      </c>
      <c r="R164" s="269">
        <f>Q164*H164</f>
        <v>0</v>
      </c>
      <c r="S164" s="269">
        <v>0</v>
      </c>
      <c r="T164" s="27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1" t="s">
        <v>180</v>
      </c>
      <c r="AT164" s="231" t="s">
        <v>175</v>
      </c>
      <c r="AU164" s="231" t="s">
        <v>86</v>
      </c>
      <c r="AY164" s="18" t="s">
        <v>173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84</v>
      </c>
      <c r="BK164" s="232">
        <f>ROUND(I164*H164,2)</f>
        <v>0</v>
      </c>
      <c r="BL164" s="18" t="s">
        <v>180</v>
      </c>
      <c r="BM164" s="231" t="s">
        <v>442</v>
      </c>
    </row>
    <row r="165" spans="1:31" s="2" customFormat="1" ht="6.95" customHeight="1">
      <c r="A165" s="39"/>
      <c r="B165" s="67"/>
      <c r="C165" s="68"/>
      <c r="D165" s="68"/>
      <c r="E165" s="68"/>
      <c r="F165" s="68"/>
      <c r="G165" s="68"/>
      <c r="H165" s="68"/>
      <c r="I165" s="68"/>
      <c r="J165" s="68"/>
      <c r="K165" s="68"/>
      <c r="L165" s="45"/>
      <c r="M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</row>
  </sheetData>
  <sheetProtection password="CC35" sheet="1" objects="1" scenarios="1" formatColumns="0" formatRows="0" autoFilter="0"/>
  <autoFilter ref="C121:K164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  <c r="AZ2" s="137" t="s">
        <v>130</v>
      </c>
      <c r="BA2" s="137" t="s">
        <v>131</v>
      </c>
      <c r="BB2" s="137" t="s">
        <v>1</v>
      </c>
      <c r="BC2" s="137" t="s">
        <v>443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133</v>
      </c>
      <c r="BA3" s="137" t="s">
        <v>134</v>
      </c>
      <c r="BB3" s="137" t="s">
        <v>1</v>
      </c>
      <c r="BC3" s="137" t="s">
        <v>444</v>
      </c>
      <c r="BD3" s="137" t="s">
        <v>86</v>
      </c>
    </row>
    <row r="4" spans="2:5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  <c r="AZ4" s="137" t="s">
        <v>445</v>
      </c>
      <c r="BA4" s="137" t="s">
        <v>446</v>
      </c>
      <c r="BB4" s="137" t="s">
        <v>1</v>
      </c>
      <c r="BC4" s="137" t="s">
        <v>447</v>
      </c>
      <c r="BD4" s="137" t="s">
        <v>86</v>
      </c>
    </row>
    <row r="5" spans="2:56" s="1" customFormat="1" ht="6.95" customHeight="1">
      <c r="B5" s="21"/>
      <c r="L5" s="21"/>
      <c r="AZ5" s="137" t="s">
        <v>136</v>
      </c>
      <c r="BA5" s="137" t="s">
        <v>137</v>
      </c>
      <c r="BB5" s="137" t="s">
        <v>1</v>
      </c>
      <c r="BC5" s="137" t="s">
        <v>448</v>
      </c>
      <c r="BD5" s="137" t="s">
        <v>86</v>
      </c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(9.9.2022)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449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ROUND((SUM(BE123:BE188)),2)</f>
        <v>0</v>
      </c>
      <c r="G33" s="39"/>
      <c r="H33" s="39"/>
      <c r="I33" s="157">
        <v>0.21</v>
      </c>
      <c r="J33" s="156">
        <f>ROUND(((SUM(BE123:BE188))*I33),2)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ROUND((SUM(BF123:BF188)),2)</f>
        <v>0</v>
      </c>
      <c r="G34" s="39"/>
      <c r="H34" s="39"/>
      <c r="I34" s="157">
        <v>0.15</v>
      </c>
      <c r="J34" s="156">
        <f>ROUND(((SUM(BF123:BF188))*I34),2)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ROUND((SUM(BG123:BG188)),2)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ROUND((SUM(BH123:BH188)),2)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ROUND((SUM(BI123:BI188)),2)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(9.9.2022)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D.1.1.10 - Workout hřiště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J124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J125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151</v>
      </c>
      <c r="E99" s="190"/>
      <c r="F99" s="190"/>
      <c r="G99" s="190"/>
      <c r="H99" s="190"/>
      <c r="I99" s="190"/>
      <c r="J99" s="191">
        <f>J142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450</v>
      </c>
      <c r="E100" s="190"/>
      <c r="F100" s="190"/>
      <c r="G100" s="190"/>
      <c r="H100" s="190"/>
      <c r="I100" s="190"/>
      <c r="J100" s="191">
        <f>J154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154</v>
      </c>
      <c r="E101" s="190"/>
      <c r="F101" s="190"/>
      <c r="G101" s="190"/>
      <c r="H101" s="190"/>
      <c r="I101" s="190"/>
      <c r="J101" s="191">
        <f>J159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155</v>
      </c>
      <c r="E102" s="190"/>
      <c r="F102" s="190"/>
      <c r="G102" s="190"/>
      <c r="H102" s="190"/>
      <c r="I102" s="190"/>
      <c r="J102" s="191">
        <f>J166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333</v>
      </c>
      <c r="E103" s="190"/>
      <c r="F103" s="190"/>
      <c r="G103" s="190"/>
      <c r="H103" s="190"/>
      <c r="I103" s="190"/>
      <c r="J103" s="191">
        <f>J168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158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76" t="str">
        <f>E7</f>
        <v>Vranovice sportoviště (9.9.2022)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142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>D.1.1.10 - Workout hřiště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>Vranovice</v>
      </c>
      <c r="G117" s="41"/>
      <c r="H117" s="41"/>
      <c r="I117" s="33" t="s">
        <v>22</v>
      </c>
      <c r="J117" s="80" t="str">
        <f>IF(J12="","",J12)</f>
        <v>9. 9. 2022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40.05" customHeight="1">
      <c r="A119" s="39"/>
      <c r="B119" s="40"/>
      <c r="C119" s="33" t="s">
        <v>24</v>
      </c>
      <c r="D119" s="41"/>
      <c r="E119" s="41"/>
      <c r="F119" s="28" t="str">
        <f>E15</f>
        <v>Obec Vranovice, Školní 1, Vranovice 691 25</v>
      </c>
      <c r="G119" s="41"/>
      <c r="H119" s="41"/>
      <c r="I119" s="33" t="s">
        <v>30</v>
      </c>
      <c r="J119" s="37" t="str">
        <f>E21</f>
        <v xml:space="preserve">Projecticon s.r.o., A. Kopeckého 151, Nový Hrádek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28</v>
      </c>
      <c r="D120" s="41"/>
      <c r="E120" s="41"/>
      <c r="F120" s="28" t="str">
        <f>IF(E18="","",E18)</f>
        <v>Vyplň údaj</v>
      </c>
      <c r="G120" s="41"/>
      <c r="H120" s="41"/>
      <c r="I120" s="33" t="s">
        <v>33</v>
      </c>
      <c r="J120" s="37" t="str">
        <f>E24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193"/>
      <c r="B122" s="194"/>
      <c r="C122" s="195" t="s">
        <v>159</v>
      </c>
      <c r="D122" s="196" t="s">
        <v>61</v>
      </c>
      <c r="E122" s="196" t="s">
        <v>57</v>
      </c>
      <c r="F122" s="196" t="s">
        <v>58</v>
      </c>
      <c r="G122" s="196" t="s">
        <v>160</v>
      </c>
      <c r="H122" s="196" t="s">
        <v>161</v>
      </c>
      <c r="I122" s="196" t="s">
        <v>162</v>
      </c>
      <c r="J122" s="196" t="s">
        <v>146</v>
      </c>
      <c r="K122" s="197" t="s">
        <v>163</v>
      </c>
      <c r="L122" s="198"/>
      <c r="M122" s="101" t="s">
        <v>1</v>
      </c>
      <c r="N122" s="102" t="s">
        <v>40</v>
      </c>
      <c r="O122" s="102" t="s">
        <v>164</v>
      </c>
      <c r="P122" s="102" t="s">
        <v>165</v>
      </c>
      <c r="Q122" s="102" t="s">
        <v>166</v>
      </c>
      <c r="R122" s="102" t="s">
        <v>167</v>
      </c>
      <c r="S122" s="102" t="s">
        <v>168</v>
      </c>
      <c r="T122" s="103" t="s">
        <v>169</v>
      </c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</row>
    <row r="123" spans="1:63" s="2" customFormat="1" ht="22.8" customHeight="1">
      <c r="A123" s="39"/>
      <c r="B123" s="40"/>
      <c r="C123" s="108" t="s">
        <v>170</v>
      </c>
      <c r="D123" s="41"/>
      <c r="E123" s="41"/>
      <c r="F123" s="41"/>
      <c r="G123" s="41"/>
      <c r="H123" s="41"/>
      <c r="I123" s="41"/>
      <c r="J123" s="199">
        <f>BK123</f>
        <v>0</v>
      </c>
      <c r="K123" s="41"/>
      <c r="L123" s="45"/>
      <c r="M123" s="104"/>
      <c r="N123" s="200"/>
      <c r="O123" s="105"/>
      <c r="P123" s="201">
        <f>P124</f>
        <v>0</v>
      </c>
      <c r="Q123" s="105"/>
      <c r="R123" s="201">
        <f>R124</f>
        <v>115.484577962</v>
      </c>
      <c r="S123" s="105"/>
      <c r="T123" s="202">
        <f>T124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75</v>
      </c>
      <c r="AU123" s="18" t="s">
        <v>148</v>
      </c>
      <c r="BK123" s="203">
        <f>BK124</f>
        <v>0</v>
      </c>
    </row>
    <row r="124" spans="1:63" s="12" customFormat="1" ht="25.9" customHeight="1">
      <c r="A124" s="12"/>
      <c r="B124" s="204"/>
      <c r="C124" s="205"/>
      <c r="D124" s="206" t="s">
        <v>75</v>
      </c>
      <c r="E124" s="207" t="s">
        <v>171</v>
      </c>
      <c r="F124" s="207" t="s">
        <v>172</v>
      </c>
      <c r="G124" s="205"/>
      <c r="H124" s="205"/>
      <c r="I124" s="208"/>
      <c r="J124" s="209">
        <f>BK124</f>
        <v>0</v>
      </c>
      <c r="K124" s="205"/>
      <c r="L124" s="210"/>
      <c r="M124" s="211"/>
      <c r="N124" s="212"/>
      <c r="O124" s="212"/>
      <c r="P124" s="213">
        <f>P125+P142+P154+P159+P166+P168</f>
        <v>0</v>
      </c>
      <c r="Q124" s="212"/>
      <c r="R124" s="213">
        <f>R125+R142+R154+R159+R166+R168</f>
        <v>115.484577962</v>
      </c>
      <c r="S124" s="212"/>
      <c r="T124" s="214">
        <f>T125+T142+T154+T159+T166+T168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84</v>
      </c>
      <c r="AT124" s="216" t="s">
        <v>75</v>
      </c>
      <c r="AU124" s="216" t="s">
        <v>76</v>
      </c>
      <c r="AY124" s="215" t="s">
        <v>173</v>
      </c>
      <c r="BK124" s="217">
        <f>BK125+BK142+BK154+BK159+BK166+BK168</f>
        <v>0</v>
      </c>
    </row>
    <row r="125" spans="1:63" s="12" customFormat="1" ht="22.8" customHeight="1">
      <c r="A125" s="12"/>
      <c r="B125" s="204"/>
      <c r="C125" s="205"/>
      <c r="D125" s="206" t="s">
        <v>75</v>
      </c>
      <c r="E125" s="218" t="s">
        <v>84</v>
      </c>
      <c r="F125" s="218" t="s">
        <v>174</v>
      </c>
      <c r="G125" s="205"/>
      <c r="H125" s="205"/>
      <c r="I125" s="208"/>
      <c r="J125" s="219">
        <f>BK125</f>
        <v>0</v>
      </c>
      <c r="K125" s="205"/>
      <c r="L125" s="210"/>
      <c r="M125" s="211"/>
      <c r="N125" s="212"/>
      <c r="O125" s="212"/>
      <c r="P125" s="213">
        <f>SUM(P126:P141)</f>
        <v>0</v>
      </c>
      <c r="Q125" s="212"/>
      <c r="R125" s="213">
        <f>SUM(R126:R141)</f>
        <v>0</v>
      </c>
      <c r="S125" s="212"/>
      <c r="T125" s="214">
        <f>SUM(T126:T141)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84</v>
      </c>
      <c r="AT125" s="216" t="s">
        <v>75</v>
      </c>
      <c r="AU125" s="216" t="s">
        <v>84</v>
      </c>
      <c r="AY125" s="215" t="s">
        <v>173</v>
      </c>
      <c r="BK125" s="217">
        <f>SUM(BK126:BK141)</f>
        <v>0</v>
      </c>
    </row>
    <row r="126" spans="1:65" s="2" customFormat="1" ht="33" customHeight="1">
      <c r="A126" s="39"/>
      <c r="B126" s="40"/>
      <c r="C126" s="220" t="s">
        <v>84</v>
      </c>
      <c r="D126" s="220" t="s">
        <v>175</v>
      </c>
      <c r="E126" s="221" t="s">
        <v>451</v>
      </c>
      <c r="F126" s="222" t="s">
        <v>452</v>
      </c>
      <c r="G126" s="223" t="s">
        <v>178</v>
      </c>
      <c r="H126" s="224">
        <v>54.614</v>
      </c>
      <c r="I126" s="225"/>
      <c r="J126" s="226">
        <f>ROUND(I126*H126,2)</f>
        <v>0</v>
      </c>
      <c r="K126" s="222" t="s">
        <v>179</v>
      </c>
      <c r="L126" s="45"/>
      <c r="M126" s="227" t="s">
        <v>1</v>
      </c>
      <c r="N126" s="228" t="s">
        <v>41</v>
      </c>
      <c r="O126" s="92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1" t="s">
        <v>180</v>
      </c>
      <c r="AT126" s="231" t="s">
        <v>175</v>
      </c>
      <c r="AU126" s="231" t="s">
        <v>86</v>
      </c>
      <c r="AY126" s="18" t="s">
        <v>173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84</v>
      </c>
      <c r="BK126" s="232">
        <f>ROUND(I126*H126,2)</f>
        <v>0</v>
      </c>
      <c r="BL126" s="18" t="s">
        <v>180</v>
      </c>
      <c r="BM126" s="231" t="s">
        <v>453</v>
      </c>
    </row>
    <row r="127" spans="1:51" s="13" customFormat="1" ht="12">
      <c r="A127" s="13"/>
      <c r="B127" s="233"/>
      <c r="C127" s="234"/>
      <c r="D127" s="235" t="s">
        <v>182</v>
      </c>
      <c r="E127" s="236" t="s">
        <v>1</v>
      </c>
      <c r="F127" s="237" t="s">
        <v>454</v>
      </c>
      <c r="G127" s="234"/>
      <c r="H127" s="238">
        <v>54.614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182</v>
      </c>
      <c r="AU127" s="244" t="s">
        <v>86</v>
      </c>
      <c r="AV127" s="13" t="s">
        <v>86</v>
      </c>
      <c r="AW127" s="13" t="s">
        <v>32</v>
      </c>
      <c r="AX127" s="13" t="s">
        <v>76</v>
      </c>
      <c r="AY127" s="244" t="s">
        <v>173</v>
      </c>
    </row>
    <row r="128" spans="1:51" s="14" customFormat="1" ht="12">
      <c r="A128" s="14"/>
      <c r="B128" s="245"/>
      <c r="C128" s="246"/>
      <c r="D128" s="235" t="s">
        <v>182</v>
      </c>
      <c r="E128" s="247" t="s">
        <v>133</v>
      </c>
      <c r="F128" s="248" t="s">
        <v>185</v>
      </c>
      <c r="G128" s="246"/>
      <c r="H128" s="249">
        <v>54.614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182</v>
      </c>
      <c r="AU128" s="255" t="s">
        <v>86</v>
      </c>
      <c r="AV128" s="14" t="s">
        <v>180</v>
      </c>
      <c r="AW128" s="14" t="s">
        <v>32</v>
      </c>
      <c r="AX128" s="14" t="s">
        <v>84</v>
      </c>
      <c r="AY128" s="255" t="s">
        <v>173</v>
      </c>
    </row>
    <row r="129" spans="1:65" s="2" customFormat="1" ht="33" customHeight="1">
      <c r="A129" s="39"/>
      <c r="B129" s="40"/>
      <c r="C129" s="220" t="s">
        <v>86</v>
      </c>
      <c r="D129" s="220" t="s">
        <v>175</v>
      </c>
      <c r="E129" s="221" t="s">
        <v>186</v>
      </c>
      <c r="F129" s="222" t="s">
        <v>187</v>
      </c>
      <c r="G129" s="223" t="s">
        <v>178</v>
      </c>
      <c r="H129" s="224">
        <v>0.138</v>
      </c>
      <c r="I129" s="225"/>
      <c r="J129" s="226">
        <f>ROUND(I129*H129,2)</f>
        <v>0</v>
      </c>
      <c r="K129" s="222" t="s">
        <v>179</v>
      </c>
      <c r="L129" s="45"/>
      <c r="M129" s="227" t="s">
        <v>1</v>
      </c>
      <c r="N129" s="228" t="s">
        <v>41</v>
      </c>
      <c r="O129" s="92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1" t="s">
        <v>180</v>
      </c>
      <c r="AT129" s="231" t="s">
        <v>175</v>
      </c>
      <c r="AU129" s="231" t="s">
        <v>86</v>
      </c>
      <c r="AY129" s="18" t="s">
        <v>173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84</v>
      </c>
      <c r="BK129" s="232">
        <f>ROUND(I129*H129,2)</f>
        <v>0</v>
      </c>
      <c r="BL129" s="18" t="s">
        <v>180</v>
      </c>
      <c r="BM129" s="231" t="s">
        <v>188</v>
      </c>
    </row>
    <row r="130" spans="1:51" s="13" customFormat="1" ht="12">
      <c r="A130" s="13"/>
      <c r="B130" s="233"/>
      <c r="C130" s="234"/>
      <c r="D130" s="235" t="s">
        <v>182</v>
      </c>
      <c r="E130" s="236" t="s">
        <v>1</v>
      </c>
      <c r="F130" s="237" t="s">
        <v>455</v>
      </c>
      <c r="G130" s="234"/>
      <c r="H130" s="238">
        <v>0.138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182</v>
      </c>
      <c r="AU130" s="244" t="s">
        <v>86</v>
      </c>
      <c r="AV130" s="13" t="s">
        <v>86</v>
      </c>
      <c r="AW130" s="13" t="s">
        <v>32</v>
      </c>
      <c r="AX130" s="13" t="s">
        <v>76</v>
      </c>
      <c r="AY130" s="244" t="s">
        <v>173</v>
      </c>
    </row>
    <row r="131" spans="1:51" s="14" customFormat="1" ht="12">
      <c r="A131" s="14"/>
      <c r="B131" s="245"/>
      <c r="C131" s="246"/>
      <c r="D131" s="235" t="s">
        <v>182</v>
      </c>
      <c r="E131" s="247" t="s">
        <v>130</v>
      </c>
      <c r="F131" s="248" t="s">
        <v>185</v>
      </c>
      <c r="G131" s="246"/>
      <c r="H131" s="249">
        <v>0.138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182</v>
      </c>
      <c r="AU131" s="255" t="s">
        <v>86</v>
      </c>
      <c r="AV131" s="14" t="s">
        <v>180</v>
      </c>
      <c r="AW131" s="14" t="s">
        <v>32</v>
      </c>
      <c r="AX131" s="14" t="s">
        <v>84</v>
      </c>
      <c r="AY131" s="255" t="s">
        <v>173</v>
      </c>
    </row>
    <row r="132" spans="1:65" s="2" customFormat="1" ht="37.8" customHeight="1">
      <c r="A132" s="39"/>
      <c r="B132" s="40"/>
      <c r="C132" s="220" t="s">
        <v>190</v>
      </c>
      <c r="D132" s="220" t="s">
        <v>175</v>
      </c>
      <c r="E132" s="221" t="s">
        <v>195</v>
      </c>
      <c r="F132" s="222" t="s">
        <v>196</v>
      </c>
      <c r="G132" s="223" t="s">
        <v>178</v>
      </c>
      <c r="H132" s="224">
        <v>54.752</v>
      </c>
      <c r="I132" s="225"/>
      <c r="J132" s="226">
        <f>ROUND(I132*H132,2)</f>
        <v>0</v>
      </c>
      <c r="K132" s="222" t="s">
        <v>179</v>
      </c>
      <c r="L132" s="45"/>
      <c r="M132" s="227" t="s">
        <v>1</v>
      </c>
      <c r="N132" s="228" t="s">
        <v>41</v>
      </c>
      <c r="O132" s="92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180</v>
      </c>
      <c r="AT132" s="231" t="s">
        <v>175</v>
      </c>
      <c r="AU132" s="231" t="s">
        <v>86</v>
      </c>
      <c r="AY132" s="18" t="s">
        <v>173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180</v>
      </c>
      <c r="BM132" s="231" t="s">
        <v>197</v>
      </c>
    </row>
    <row r="133" spans="1:51" s="13" customFormat="1" ht="12">
      <c r="A133" s="13"/>
      <c r="B133" s="233"/>
      <c r="C133" s="234"/>
      <c r="D133" s="235" t="s">
        <v>182</v>
      </c>
      <c r="E133" s="236" t="s">
        <v>1</v>
      </c>
      <c r="F133" s="237" t="s">
        <v>198</v>
      </c>
      <c r="G133" s="234"/>
      <c r="H133" s="238">
        <v>54.752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182</v>
      </c>
      <c r="AU133" s="244" t="s">
        <v>86</v>
      </c>
      <c r="AV133" s="13" t="s">
        <v>86</v>
      </c>
      <c r="AW133" s="13" t="s">
        <v>32</v>
      </c>
      <c r="AX133" s="13" t="s">
        <v>76</v>
      </c>
      <c r="AY133" s="244" t="s">
        <v>173</v>
      </c>
    </row>
    <row r="134" spans="1:51" s="14" customFormat="1" ht="12">
      <c r="A134" s="14"/>
      <c r="B134" s="245"/>
      <c r="C134" s="246"/>
      <c r="D134" s="235" t="s">
        <v>182</v>
      </c>
      <c r="E134" s="247" t="s">
        <v>136</v>
      </c>
      <c r="F134" s="248" t="s">
        <v>185</v>
      </c>
      <c r="G134" s="246"/>
      <c r="H134" s="249">
        <v>54.752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182</v>
      </c>
      <c r="AU134" s="255" t="s">
        <v>86</v>
      </c>
      <c r="AV134" s="14" t="s">
        <v>180</v>
      </c>
      <c r="AW134" s="14" t="s">
        <v>32</v>
      </c>
      <c r="AX134" s="14" t="s">
        <v>84</v>
      </c>
      <c r="AY134" s="255" t="s">
        <v>173</v>
      </c>
    </row>
    <row r="135" spans="1:65" s="2" customFormat="1" ht="24.15" customHeight="1">
      <c r="A135" s="39"/>
      <c r="B135" s="40"/>
      <c r="C135" s="220" t="s">
        <v>180</v>
      </c>
      <c r="D135" s="220" t="s">
        <v>175</v>
      </c>
      <c r="E135" s="221" t="s">
        <v>201</v>
      </c>
      <c r="F135" s="222" t="s">
        <v>202</v>
      </c>
      <c r="G135" s="223" t="s">
        <v>178</v>
      </c>
      <c r="H135" s="224">
        <v>54.752</v>
      </c>
      <c r="I135" s="225"/>
      <c r="J135" s="226">
        <f>ROUND(I135*H135,2)</f>
        <v>0</v>
      </c>
      <c r="K135" s="222" t="s">
        <v>179</v>
      </c>
      <c r="L135" s="45"/>
      <c r="M135" s="227" t="s">
        <v>1</v>
      </c>
      <c r="N135" s="228" t="s">
        <v>41</v>
      </c>
      <c r="O135" s="92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180</v>
      </c>
      <c r="AT135" s="231" t="s">
        <v>175</v>
      </c>
      <c r="AU135" s="231" t="s">
        <v>86</v>
      </c>
      <c r="AY135" s="18" t="s">
        <v>173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84</v>
      </c>
      <c r="BK135" s="232">
        <f>ROUND(I135*H135,2)</f>
        <v>0</v>
      </c>
      <c r="BL135" s="18" t="s">
        <v>180</v>
      </c>
      <c r="BM135" s="231" t="s">
        <v>203</v>
      </c>
    </row>
    <row r="136" spans="1:51" s="13" customFormat="1" ht="12">
      <c r="A136" s="13"/>
      <c r="B136" s="233"/>
      <c r="C136" s="234"/>
      <c r="D136" s="235" t="s">
        <v>182</v>
      </c>
      <c r="E136" s="236" t="s">
        <v>1</v>
      </c>
      <c r="F136" s="237" t="s">
        <v>136</v>
      </c>
      <c r="G136" s="234"/>
      <c r="H136" s="238">
        <v>54.752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182</v>
      </c>
      <c r="AU136" s="244" t="s">
        <v>86</v>
      </c>
      <c r="AV136" s="13" t="s">
        <v>86</v>
      </c>
      <c r="AW136" s="13" t="s">
        <v>32</v>
      </c>
      <c r="AX136" s="13" t="s">
        <v>84</v>
      </c>
      <c r="AY136" s="244" t="s">
        <v>173</v>
      </c>
    </row>
    <row r="137" spans="1:65" s="2" customFormat="1" ht="24.15" customHeight="1">
      <c r="A137" s="39"/>
      <c r="B137" s="40"/>
      <c r="C137" s="220" t="s">
        <v>200</v>
      </c>
      <c r="D137" s="220" t="s">
        <v>175</v>
      </c>
      <c r="E137" s="221" t="s">
        <v>206</v>
      </c>
      <c r="F137" s="222" t="s">
        <v>207</v>
      </c>
      <c r="G137" s="223" t="s">
        <v>208</v>
      </c>
      <c r="H137" s="224">
        <v>158.3</v>
      </c>
      <c r="I137" s="225"/>
      <c r="J137" s="226">
        <f>ROUND(I137*H137,2)</f>
        <v>0</v>
      </c>
      <c r="K137" s="222" t="s">
        <v>179</v>
      </c>
      <c r="L137" s="45"/>
      <c r="M137" s="227" t="s">
        <v>1</v>
      </c>
      <c r="N137" s="228" t="s">
        <v>41</v>
      </c>
      <c r="O137" s="92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1" t="s">
        <v>180</v>
      </c>
      <c r="AT137" s="231" t="s">
        <v>175</v>
      </c>
      <c r="AU137" s="231" t="s">
        <v>86</v>
      </c>
      <c r="AY137" s="18" t="s">
        <v>173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84</v>
      </c>
      <c r="BK137" s="232">
        <f>ROUND(I137*H137,2)</f>
        <v>0</v>
      </c>
      <c r="BL137" s="18" t="s">
        <v>180</v>
      </c>
      <c r="BM137" s="231" t="s">
        <v>209</v>
      </c>
    </row>
    <row r="138" spans="1:51" s="13" customFormat="1" ht="12">
      <c r="A138" s="13"/>
      <c r="B138" s="233"/>
      <c r="C138" s="234"/>
      <c r="D138" s="235" t="s">
        <v>182</v>
      </c>
      <c r="E138" s="236" t="s">
        <v>1</v>
      </c>
      <c r="F138" s="237" t="s">
        <v>445</v>
      </c>
      <c r="G138" s="234"/>
      <c r="H138" s="238">
        <v>158.3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182</v>
      </c>
      <c r="AU138" s="244" t="s">
        <v>86</v>
      </c>
      <c r="AV138" s="13" t="s">
        <v>86</v>
      </c>
      <c r="AW138" s="13" t="s">
        <v>32</v>
      </c>
      <c r="AX138" s="13" t="s">
        <v>84</v>
      </c>
      <c r="AY138" s="244" t="s">
        <v>173</v>
      </c>
    </row>
    <row r="139" spans="1:65" s="2" customFormat="1" ht="16.5" customHeight="1">
      <c r="A139" s="39"/>
      <c r="B139" s="40"/>
      <c r="C139" s="220" t="s">
        <v>205</v>
      </c>
      <c r="D139" s="220" t="s">
        <v>175</v>
      </c>
      <c r="E139" s="221" t="s">
        <v>212</v>
      </c>
      <c r="F139" s="222" t="s">
        <v>213</v>
      </c>
      <c r="G139" s="223" t="s">
        <v>178</v>
      </c>
      <c r="H139" s="224">
        <v>54.752</v>
      </c>
      <c r="I139" s="225"/>
      <c r="J139" s="226">
        <f>ROUND(I139*H139,2)</f>
        <v>0</v>
      </c>
      <c r="K139" s="222" t="s">
        <v>179</v>
      </c>
      <c r="L139" s="45"/>
      <c r="M139" s="227" t="s">
        <v>1</v>
      </c>
      <c r="N139" s="228" t="s">
        <v>41</v>
      </c>
      <c r="O139" s="92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180</v>
      </c>
      <c r="AT139" s="231" t="s">
        <v>175</v>
      </c>
      <c r="AU139" s="231" t="s">
        <v>86</v>
      </c>
      <c r="AY139" s="18" t="s">
        <v>173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84</v>
      </c>
      <c r="BK139" s="232">
        <f>ROUND(I139*H139,2)</f>
        <v>0</v>
      </c>
      <c r="BL139" s="18" t="s">
        <v>180</v>
      </c>
      <c r="BM139" s="231" t="s">
        <v>214</v>
      </c>
    </row>
    <row r="140" spans="1:51" s="13" customFormat="1" ht="12">
      <c r="A140" s="13"/>
      <c r="B140" s="233"/>
      <c r="C140" s="234"/>
      <c r="D140" s="235" t="s">
        <v>182</v>
      </c>
      <c r="E140" s="236" t="s">
        <v>1</v>
      </c>
      <c r="F140" s="237" t="s">
        <v>136</v>
      </c>
      <c r="G140" s="234"/>
      <c r="H140" s="238">
        <v>54.752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182</v>
      </c>
      <c r="AU140" s="244" t="s">
        <v>86</v>
      </c>
      <c r="AV140" s="13" t="s">
        <v>86</v>
      </c>
      <c r="AW140" s="13" t="s">
        <v>32</v>
      </c>
      <c r="AX140" s="13" t="s">
        <v>84</v>
      </c>
      <c r="AY140" s="244" t="s">
        <v>173</v>
      </c>
    </row>
    <row r="141" spans="1:65" s="2" customFormat="1" ht="37.8" customHeight="1">
      <c r="A141" s="39"/>
      <c r="B141" s="40"/>
      <c r="C141" s="220" t="s">
        <v>211</v>
      </c>
      <c r="D141" s="220" t="s">
        <v>175</v>
      </c>
      <c r="E141" s="221" t="s">
        <v>456</v>
      </c>
      <c r="F141" s="222" t="s">
        <v>457</v>
      </c>
      <c r="G141" s="223" t="s">
        <v>458</v>
      </c>
      <c r="H141" s="224">
        <v>1</v>
      </c>
      <c r="I141" s="225"/>
      <c r="J141" s="226">
        <f>ROUND(I141*H141,2)</f>
        <v>0</v>
      </c>
      <c r="K141" s="222" t="s">
        <v>1</v>
      </c>
      <c r="L141" s="45"/>
      <c r="M141" s="227" t="s">
        <v>1</v>
      </c>
      <c r="N141" s="228" t="s">
        <v>41</v>
      </c>
      <c r="O141" s="92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1" t="s">
        <v>180</v>
      </c>
      <c r="AT141" s="231" t="s">
        <v>175</v>
      </c>
      <c r="AU141" s="231" t="s">
        <v>86</v>
      </c>
      <c r="AY141" s="18" t="s">
        <v>173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84</v>
      </c>
      <c r="BK141" s="232">
        <f>ROUND(I141*H141,2)</f>
        <v>0</v>
      </c>
      <c r="BL141" s="18" t="s">
        <v>180</v>
      </c>
      <c r="BM141" s="231" t="s">
        <v>459</v>
      </c>
    </row>
    <row r="142" spans="1:63" s="12" customFormat="1" ht="22.8" customHeight="1">
      <c r="A142" s="12"/>
      <c r="B142" s="204"/>
      <c r="C142" s="205"/>
      <c r="D142" s="206" t="s">
        <v>75</v>
      </c>
      <c r="E142" s="218" t="s">
        <v>86</v>
      </c>
      <c r="F142" s="218" t="s">
        <v>221</v>
      </c>
      <c r="G142" s="205"/>
      <c r="H142" s="205"/>
      <c r="I142" s="208"/>
      <c r="J142" s="219">
        <f>BK142</f>
        <v>0</v>
      </c>
      <c r="K142" s="205"/>
      <c r="L142" s="210"/>
      <c r="M142" s="211"/>
      <c r="N142" s="212"/>
      <c r="O142" s="212"/>
      <c r="P142" s="213">
        <f>SUM(P143:P153)</f>
        <v>0</v>
      </c>
      <c r="Q142" s="212"/>
      <c r="R142" s="213">
        <f>SUM(R143:R153)</f>
        <v>102.183784</v>
      </c>
      <c r="S142" s="212"/>
      <c r="T142" s="214">
        <f>SUM(T143:T153)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5" t="s">
        <v>84</v>
      </c>
      <c r="AT142" s="216" t="s">
        <v>75</v>
      </c>
      <c r="AU142" s="216" t="s">
        <v>84</v>
      </c>
      <c r="AY142" s="215" t="s">
        <v>173</v>
      </c>
      <c r="BK142" s="217">
        <f>SUM(BK143:BK153)</f>
        <v>0</v>
      </c>
    </row>
    <row r="143" spans="1:65" s="2" customFormat="1" ht="24.15" customHeight="1">
      <c r="A143" s="39"/>
      <c r="B143" s="40"/>
      <c r="C143" s="220" t="s">
        <v>216</v>
      </c>
      <c r="D143" s="220" t="s">
        <v>175</v>
      </c>
      <c r="E143" s="221" t="s">
        <v>460</v>
      </c>
      <c r="F143" s="222" t="s">
        <v>461</v>
      </c>
      <c r="G143" s="223" t="s">
        <v>178</v>
      </c>
      <c r="H143" s="224">
        <v>30.077</v>
      </c>
      <c r="I143" s="225"/>
      <c r="J143" s="226">
        <f>ROUND(I143*H143,2)</f>
        <v>0</v>
      </c>
      <c r="K143" s="222" t="s">
        <v>462</v>
      </c>
      <c r="L143" s="45"/>
      <c r="M143" s="227" t="s">
        <v>1</v>
      </c>
      <c r="N143" s="228" t="s">
        <v>41</v>
      </c>
      <c r="O143" s="92"/>
      <c r="P143" s="229">
        <f>O143*H143</f>
        <v>0</v>
      </c>
      <c r="Q143" s="229">
        <v>2.16</v>
      </c>
      <c r="R143" s="229">
        <f>Q143*H143</f>
        <v>64.96632000000001</v>
      </c>
      <c r="S143" s="229">
        <v>0</v>
      </c>
      <c r="T143" s="23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1" t="s">
        <v>180</v>
      </c>
      <c r="AT143" s="231" t="s">
        <v>175</v>
      </c>
      <c r="AU143" s="231" t="s">
        <v>86</v>
      </c>
      <c r="AY143" s="18" t="s">
        <v>173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8" t="s">
        <v>84</v>
      </c>
      <c r="BK143" s="232">
        <f>ROUND(I143*H143,2)</f>
        <v>0</v>
      </c>
      <c r="BL143" s="18" t="s">
        <v>180</v>
      </c>
      <c r="BM143" s="231" t="s">
        <v>463</v>
      </c>
    </row>
    <row r="144" spans="1:51" s="13" customFormat="1" ht="12">
      <c r="A144" s="13"/>
      <c r="B144" s="233"/>
      <c r="C144" s="234"/>
      <c r="D144" s="235" t="s">
        <v>182</v>
      </c>
      <c r="E144" s="236" t="s">
        <v>1</v>
      </c>
      <c r="F144" s="237" t="s">
        <v>464</v>
      </c>
      <c r="G144" s="234"/>
      <c r="H144" s="238">
        <v>30.077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182</v>
      </c>
      <c r="AU144" s="244" t="s">
        <v>86</v>
      </c>
      <c r="AV144" s="13" t="s">
        <v>86</v>
      </c>
      <c r="AW144" s="13" t="s">
        <v>32</v>
      </c>
      <c r="AX144" s="13" t="s">
        <v>84</v>
      </c>
      <c r="AY144" s="244" t="s">
        <v>173</v>
      </c>
    </row>
    <row r="145" spans="1:65" s="2" customFormat="1" ht="24.15" customHeight="1">
      <c r="A145" s="39"/>
      <c r="B145" s="40"/>
      <c r="C145" s="220" t="s">
        <v>222</v>
      </c>
      <c r="D145" s="220" t="s">
        <v>175</v>
      </c>
      <c r="E145" s="221" t="s">
        <v>465</v>
      </c>
      <c r="F145" s="222" t="s">
        <v>466</v>
      </c>
      <c r="G145" s="223" t="s">
        <v>178</v>
      </c>
      <c r="H145" s="224">
        <v>4.749</v>
      </c>
      <c r="I145" s="225"/>
      <c r="J145" s="226">
        <f>ROUND(I145*H145,2)</f>
        <v>0</v>
      </c>
      <c r="K145" s="222" t="s">
        <v>1</v>
      </c>
      <c r="L145" s="45"/>
      <c r="M145" s="227" t="s">
        <v>1</v>
      </c>
      <c r="N145" s="228" t="s">
        <v>41</v>
      </c>
      <c r="O145" s="92"/>
      <c r="P145" s="229">
        <f>O145*H145</f>
        <v>0</v>
      </c>
      <c r="Q145" s="229">
        <v>2.16</v>
      </c>
      <c r="R145" s="229">
        <f>Q145*H145</f>
        <v>10.25784</v>
      </c>
      <c r="S145" s="229">
        <v>0</v>
      </c>
      <c r="T145" s="23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1" t="s">
        <v>180</v>
      </c>
      <c r="AT145" s="231" t="s">
        <v>175</v>
      </c>
      <c r="AU145" s="231" t="s">
        <v>86</v>
      </c>
      <c r="AY145" s="18" t="s">
        <v>173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8" t="s">
        <v>84</v>
      </c>
      <c r="BK145" s="232">
        <f>ROUND(I145*H145,2)</f>
        <v>0</v>
      </c>
      <c r="BL145" s="18" t="s">
        <v>180</v>
      </c>
      <c r="BM145" s="231" t="s">
        <v>467</v>
      </c>
    </row>
    <row r="146" spans="1:51" s="13" customFormat="1" ht="12">
      <c r="A146" s="13"/>
      <c r="B146" s="233"/>
      <c r="C146" s="234"/>
      <c r="D146" s="235" t="s">
        <v>182</v>
      </c>
      <c r="E146" s="236" t="s">
        <v>1</v>
      </c>
      <c r="F146" s="237" t="s">
        <v>468</v>
      </c>
      <c r="G146" s="234"/>
      <c r="H146" s="238">
        <v>4.749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182</v>
      </c>
      <c r="AU146" s="244" t="s">
        <v>86</v>
      </c>
      <c r="AV146" s="13" t="s">
        <v>86</v>
      </c>
      <c r="AW146" s="13" t="s">
        <v>32</v>
      </c>
      <c r="AX146" s="13" t="s">
        <v>84</v>
      </c>
      <c r="AY146" s="244" t="s">
        <v>173</v>
      </c>
    </row>
    <row r="147" spans="1:65" s="2" customFormat="1" ht="24.15" customHeight="1">
      <c r="A147" s="39"/>
      <c r="B147" s="40"/>
      <c r="C147" s="220" t="s">
        <v>227</v>
      </c>
      <c r="D147" s="220" t="s">
        <v>175</v>
      </c>
      <c r="E147" s="221" t="s">
        <v>469</v>
      </c>
      <c r="F147" s="222" t="s">
        <v>470</v>
      </c>
      <c r="G147" s="223" t="s">
        <v>178</v>
      </c>
      <c r="H147" s="224">
        <v>7.915</v>
      </c>
      <c r="I147" s="225"/>
      <c r="J147" s="226">
        <f>ROUND(I147*H147,2)</f>
        <v>0</v>
      </c>
      <c r="K147" s="222" t="s">
        <v>462</v>
      </c>
      <c r="L147" s="45"/>
      <c r="M147" s="227" t="s">
        <v>1</v>
      </c>
      <c r="N147" s="228" t="s">
        <v>41</v>
      </c>
      <c r="O147" s="92"/>
      <c r="P147" s="229">
        <f>O147*H147</f>
        <v>0</v>
      </c>
      <c r="Q147" s="229">
        <v>2.16</v>
      </c>
      <c r="R147" s="229">
        <f>Q147*H147</f>
        <v>17.096400000000003</v>
      </c>
      <c r="S147" s="229">
        <v>0</v>
      </c>
      <c r="T147" s="23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1" t="s">
        <v>180</v>
      </c>
      <c r="AT147" s="231" t="s">
        <v>175</v>
      </c>
      <c r="AU147" s="231" t="s">
        <v>86</v>
      </c>
      <c r="AY147" s="18" t="s">
        <v>173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84</v>
      </c>
      <c r="BK147" s="232">
        <f>ROUND(I147*H147,2)</f>
        <v>0</v>
      </c>
      <c r="BL147" s="18" t="s">
        <v>180</v>
      </c>
      <c r="BM147" s="231" t="s">
        <v>471</v>
      </c>
    </row>
    <row r="148" spans="1:51" s="13" customFormat="1" ht="12">
      <c r="A148" s="13"/>
      <c r="B148" s="233"/>
      <c r="C148" s="234"/>
      <c r="D148" s="235" t="s">
        <v>182</v>
      </c>
      <c r="E148" s="236" t="s">
        <v>1</v>
      </c>
      <c r="F148" s="237" t="s">
        <v>472</v>
      </c>
      <c r="G148" s="234"/>
      <c r="H148" s="238">
        <v>7.915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182</v>
      </c>
      <c r="AU148" s="244" t="s">
        <v>86</v>
      </c>
      <c r="AV148" s="13" t="s">
        <v>86</v>
      </c>
      <c r="AW148" s="13" t="s">
        <v>32</v>
      </c>
      <c r="AX148" s="13" t="s">
        <v>84</v>
      </c>
      <c r="AY148" s="244" t="s">
        <v>173</v>
      </c>
    </row>
    <row r="149" spans="1:65" s="2" customFormat="1" ht="24.15" customHeight="1">
      <c r="A149" s="39"/>
      <c r="B149" s="40"/>
      <c r="C149" s="220" t="s">
        <v>232</v>
      </c>
      <c r="D149" s="220" t="s">
        <v>175</v>
      </c>
      <c r="E149" s="221" t="s">
        <v>473</v>
      </c>
      <c r="F149" s="222" t="s">
        <v>474</v>
      </c>
      <c r="G149" s="223" t="s">
        <v>178</v>
      </c>
      <c r="H149" s="224">
        <v>4.749</v>
      </c>
      <c r="I149" s="225"/>
      <c r="J149" s="226">
        <f>ROUND(I149*H149,2)</f>
        <v>0</v>
      </c>
      <c r="K149" s="222" t="s">
        <v>462</v>
      </c>
      <c r="L149" s="45"/>
      <c r="M149" s="227" t="s">
        <v>1</v>
      </c>
      <c r="N149" s="228" t="s">
        <v>41</v>
      </c>
      <c r="O149" s="92"/>
      <c r="P149" s="229">
        <f>O149*H149</f>
        <v>0</v>
      </c>
      <c r="Q149" s="229">
        <v>1.98</v>
      </c>
      <c r="R149" s="229">
        <f>Q149*H149</f>
        <v>9.40302</v>
      </c>
      <c r="S149" s="229">
        <v>0</v>
      </c>
      <c r="T149" s="23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1" t="s">
        <v>180</v>
      </c>
      <c r="AT149" s="231" t="s">
        <v>175</v>
      </c>
      <c r="AU149" s="231" t="s">
        <v>86</v>
      </c>
      <c r="AY149" s="18" t="s">
        <v>173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84</v>
      </c>
      <c r="BK149" s="232">
        <f>ROUND(I149*H149,2)</f>
        <v>0</v>
      </c>
      <c r="BL149" s="18" t="s">
        <v>180</v>
      </c>
      <c r="BM149" s="231" t="s">
        <v>475</v>
      </c>
    </row>
    <row r="150" spans="1:51" s="13" customFormat="1" ht="12">
      <c r="A150" s="13"/>
      <c r="B150" s="233"/>
      <c r="C150" s="234"/>
      <c r="D150" s="235" t="s">
        <v>182</v>
      </c>
      <c r="E150" s="236" t="s">
        <v>1</v>
      </c>
      <c r="F150" s="237" t="s">
        <v>476</v>
      </c>
      <c r="G150" s="234"/>
      <c r="H150" s="238">
        <v>4.749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182</v>
      </c>
      <c r="AU150" s="244" t="s">
        <v>86</v>
      </c>
      <c r="AV150" s="13" t="s">
        <v>86</v>
      </c>
      <c r="AW150" s="13" t="s">
        <v>32</v>
      </c>
      <c r="AX150" s="13" t="s">
        <v>84</v>
      </c>
      <c r="AY150" s="244" t="s">
        <v>173</v>
      </c>
    </row>
    <row r="151" spans="1:65" s="2" customFormat="1" ht="16.5" customHeight="1">
      <c r="A151" s="39"/>
      <c r="B151" s="40"/>
      <c r="C151" s="220" t="s">
        <v>237</v>
      </c>
      <c r="D151" s="220" t="s">
        <v>175</v>
      </c>
      <c r="E151" s="221" t="s">
        <v>223</v>
      </c>
      <c r="F151" s="222" t="s">
        <v>224</v>
      </c>
      <c r="G151" s="223" t="s">
        <v>178</v>
      </c>
      <c r="H151" s="224">
        <v>0.2</v>
      </c>
      <c r="I151" s="225"/>
      <c r="J151" s="226">
        <f>ROUND(I151*H151,2)</f>
        <v>0</v>
      </c>
      <c r="K151" s="222" t="s">
        <v>179</v>
      </c>
      <c r="L151" s="45"/>
      <c r="M151" s="227" t="s">
        <v>1</v>
      </c>
      <c r="N151" s="228" t="s">
        <v>41</v>
      </c>
      <c r="O151" s="92"/>
      <c r="P151" s="229">
        <f>O151*H151</f>
        <v>0</v>
      </c>
      <c r="Q151" s="229">
        <v>2.30102</v>
      </c>
      <c r="R151" s="229">
        <f>Q151*H151</f>
        <v>0.460204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180</v>
      </c>
      <c r="AT151" s="231" t="s">
        <v>175</v>
      </c>
      <c r="AU151" s="231" t="s">
        <v>86</v>
      </c>
      <c r="AY151" s="18" t="s">
        <v>173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84</v>
      </c>
      <c r="BK151" s="232">
        <f>ROUND(I151*H151,2)</f>
        <v>0</v>
      </c>
      <c r="BL151" s="18" t="s">
        <v>180</v>
      </c>
      <c r="BM151" s="231" t="s">
        <v>225</v>
      </c>
    </row>
    <row r="152" spans="1:51" s="13" customFormat="1" ht="12">
      <c r="A152" s="13"/>
      <c r="B152" s="233"/>
      <c r="C152" s="234"/>
      <c r="D152" s="235" t="s">
        <v>182</v>
      </c>
      <c r="E152" s="236" t="s">
        <v>1</v>
      </c>
      <c r="F152" s="237" t="s">
        <v>477</v>
      </c>
      <c r="G152" s="234"/>
      <c r="H152" s="238">
        <v>0.2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182</v>
      </c>
      <c r="AU152" s="244" t="s">
        <v>86</v>
      </c>
      <c r="AV152" s="13" t="s">
        <v>86</v>
      </c>
      <c r="AW152" s="13" t="s">
        <v>32</v>
      </c>
      <c r="AX152" s="13" t="s">
        <v>76</v>
      </c>
      <c r="AY152" s="244" t="s">
        <v>173</v>
      </c>
    </row>
    <row r="153" spans="1:51" s="14" customFormat="1" ht="12">
      <c r="A153" s="14"/>
      <c r="B153" s="245"/>
      <c r="C153" s="246"/>
      <c r="D153" s="235" t="s">
        <v>182</v>
      </c>
      <c r="E153" s="247" t="s">
        <v>1</v>
      </c>
      <c r="F153" s="248" t="s">
        <v>185</v>
      </c>
      <c r="G153" s="246"/>
      <c r="H153" s="249">
        <v>0.2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182</v>
      </c>
      <c r="AU153" s="255" t="s">
        <v>86</v>
      </c>
      <c r="AV153" s="14" t="s">
        <v>180</v>
      </c>
      <c r="AW153" s="14" t="s">
        <v>32</v>
      </c>
      <c r="AX153" s="14" t="s">
        <v>84</v>
      </c>
      <c r="AY153" s="255" t="s">
        <v>173</v>
      </c>
    </row>
    <row r="154" spans="1:63" s="12" customFormat="1" ht="22.8" customHeight="1">
      <c r="A154" s="12"/>
      <c r="B154" s="204"/>
      <c r="C154" s="205"/>
      <c r="D154" s="206" t="s">
        <v>75</v>
      </c>
      <c r="E154" s="218" t="s">
        <v>205</v>
      </c>
      <c r="F154" s="218" t="s">
        <v>478</v>
      </c>
      <c r="G154" s="205"/>
      <c r="H154" s="205"/>
      <c r="I154" s="208"/>
      <c r="J154" s="219">
        <f>BK154</f>
        <v>0</v>
      </c>
      <c r="K154" s="205"/>
      <c r="L154" s="210"/>
      <c r="M154" s="211"/>
      <c r="N154" s="212"/>
      <c r="O154" s="212"/>
      <c r="P154" s="213">
        <f>SUM(P155:P158)</f>
        <v>0</v>
      </c>
      <c r="Q154" s="212"/>
      <c r="R154" s="213">
        <f>SUM(R155:R158)</f>
        <v>3.1913280000000004</v>
      </c>
      <c r="S154" s="212"/>
      <c r="T154" s="214">
        <f>SUM(T155:T158)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5" t="s">
        <v>84</v>
      </c>
      <c r="AT154" s="216" t="s">
        <v>75</v>
      </c>
      <c r="AU154" s="216" t="s">
        <v>84</v>
      </c>
      <c r="AY154" s="215" t="s">
        <v>173</v>
      </c>
      <c r="BK154" s="217">
        <f>SUM(BK155:BK158)</f>
        <v>0</v>
      </c>
    </row>
    <row r="155" spans="1:65" s="2" customFormat="1" ht="24.15" customHeight="1">
      <c r="A155" s="39"/>
      <c r="B155" s="40"/>
      <c r="C155" s="220" t="s">
        <v>243</v>
      </c>
      <c r="D155" s="220" t="s">
        <v>175</v>
      </c>
      <c r="E155" s="221" t="s">
        <v>479</v>
      </c>
      <c r="F155" s="222" t="s">
        <v>480</v>
      </c>
      <c r="G155" s="223" t="s">
        <v>208</v>
      </c>
      <c r="H155" s="224">
        <v>158.3</v>
      </c>
      <c r="I155" s="225"/>
      <c r="J155" s="226">
        <f>ROUND(I155*H155,2)</f>
        <v>0</v>
      </c>
      <c r="K155" s="222" t="s">
        <v>1</v>
      </c>
      <c r="L155" s="45"/>
      <c r="M155" s="227" t="s">
        <v>1</v>
      </c>
      <c r="N155" s="228" t="s">
        <v>41</v>
      </c>
      <c r="O155" s="92"/>
      <c r="P155" s="229">
        <f>O155*H155</f>
        <v>0</v>
      </c>
      <c r="Q155" s="229">
        <v>0.02016</v>
      </c>
      <c r="R155" s="229">
        <f>Q155*H155</f>
        <v>3.1913280000000004</v>
      </c>
      <c r="S155" s="229">
        <v>0</v>
      </c>
      <c r="T155" s="23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1" t="s">
        <v>180</v>
      </c>
      <c r="AT155" s="231" t="s">
        <v>175</v>
      </c>
      <c r="AU155" s="231" t="s">
        <v>86</v>
      </c>
      <c r="AY155" s="18" t="s">
        <v>173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84</v>
      </c>
      <c r="BK155" s="232">
        <f>ROUND(I155*H155,2)</f>
        <v>0</v>
      </c>
      <c r="BL155" s="18" t="s">
        <v>180</v>
      </c>
      <c r="BM155" s="231" t="s">
        <v>481</v>
      </c>
    </row>
    <row r="156" spans="1:51" s="15" customFormat="1" ht="12">
      <c r="A156" s="15"/>
      <c r="B156" s="271"/>
      <c r="C156" s="272"/>
      <c r="D156" s="235" t="s">
        <v>182</v>
      </c>
      <c r="E156" s="273" t="s">
        <v>1</v>
      </c>
      <c r="F156" s="274" t="s">
        <v>482</v>
      </c>
      <c r="G156" s="272"/>
      <c r="H156" s="273" t="s">
        <v>1</v>
      </c>
      <c r="I156" s="275"/>
      <c r="J156" s="272"/>
      <c r="K156" s="272"/>
      <c r="L156" s="276"/>
      <c r="M156" s="277"/>
      <c r="N156" s="278"/>
      <c r="O156" s="278"/>
      <c r="P156" s="278"/>
      <c r="Q156" s="278"/>
      <c r="R156" s="278"/>
      <c r="S156" s="278"/>
      <c r="T156" s="279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80" t="s">
        <v>182</v>
      </c>
      <c r="AU156" s="280" t="s">
        <v>86</v>
      </c>
      <c r="AV156" s="15" t="s">
        <v>84</v>
      </c>
      <c r="AW156" s="15" t="s">
        <v>32</v>
      </c>
      <c r="AX156" s="15" t="s">
        <v>76</v>
      </c>
      <c r="AY156" s="280" t="s">
        <v>173</v>
      </c>
    </row>
    <row r="157" spans="1:51" s="13" customFormat="1" ht="12">
      <c r="A157" s="13"/>
      <c r="B157" s="233"/>
      <c r="C157" s="234"/>
      <c r="D157" s="235" t="s">
        <v>182</v>
      </c>
      <c r="E157" s="236" t="s">
        <v>1</v>
      </c>
      <c r="F157" s="237" t="s">
        <v>483</v>
      </c>
      <c r="G157" s="234"/>
      <c r="H157" s="238">
        <v>158.3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182</v>
      </c>
      <c r="AU157" s="244" t="s">
        <v>86</v>
      </c>
      <c r="AV157" s="13" t="s">
        <v>86</v>
      </c>
      <c r="AW157" s="13" t="s">
        <v>32</v>
      </c>
      <c r="AX157" s="13" t="s">
        <v>76</v>
      </c>
      <c r="AY157" s="244" t="s">
        <v>173</v>
      </c>
    </row>
    <row r="158" spans="1:51" s="14" customFormat="1" ht="12">
      <c r="A158" s="14"/>
      <c r="B158" s="245"/>
      <c r="C158" s="246"/>
      <c r="D158" s="235" t="s">
        <v>182</v>
      </c>
      <c r="E158" s="247" t="s">
        <v>445</v>
      </c>
      <c r="F158" s="248" t="s">
        <v>185</v>
      </c>
      <c r="G158" s="246"/>
      <c r="H158" s="249">
        <v>158.3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182</v>
      </c>
      <c r="AU158" s="255" t="s">
        <v>86</v>
      </c>
      <c r="AV158" s="14" t="s">
        <v>180</v>
      </c>
      <c r="AW158" s="14" t="s">
        <v>32</v>
      </c>
      <c r="AX158" s="14" t="s">
        <v>84</v>
      </c>
      <c r="AY158" s="255" t="s">
        <v>173</v>
      </c>
    </row>
    <row r="159" spans="1:63" s="12" customFormat="1" ht="22.8" customHeight="1">
      <c r="A159" s="12"/>
      <c r="B159" s="204"/>
      <c r="C159" s="205"/>
      <c r="D159" s="206" t="s">
        <v>75</v>
      </c>
      <c r="E159" s="218" t="s">
        <v>222</v>
      </c>
      <c r="F159" s="218" t="s">
        <v>284</v>
      </c>
      <c r="G159" s="205"/>
      <c r="H159" s="205"/>
      <c r="I159" s="208"/>
      <c r="J159" s="219">
        <f>BK159</f>
        <v>0</v>
      </c>
      <c r="K159" s="205"/>
      <c r="L159" s="210"/>
      <c r="M159" s="211"/>
      <c r="N159" s="212"/>
      <c r="O159" s="212"/>
      <c r="P159" s="213">
        <f>SUM(P160:P165)</f>
        <v>0</v>
      </c>
      <c r="Q159" s="212"/>
      <c r="R159" s="213">
        <f>SUM(R160:R165)</f>
        <v>10.109465962</v>
      </c>
      <c r="S159" s="212"/>
      <c r="T159" s="214">
        <f>SUM(T160:T165)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5" t="s">
        <v>84</v>
      </c>
      <c r="AT159" s="216" t="s">
        <v>75</v>
      </c>
      <c r="AU159" s="216" t="s">
        <v>84</v>
      </c>
      <c r="AY159" s="215" t="s">
        <v>173</v>
      </c>
      <c r="BK159" s="217">
        <f>SUM(BK160:BK165)</f>
        <v>0</v>
      </c>
    </row>
    <row r="160" spans="1:65" s="2" customFormat="1" ht="24.15" customHeight="1">
      <c r="A160" s="39"/>
      <c r="B160" s="40"/>
      <c r="C160" s="220" t="s">
        <v>250</v>
      </c>
      <c r="D160" s="220" t="s">
        <v>175</v>
      </c>
      <c r="E160" s="221" t="s">
        <v>286</v>
      </c>
      <c r="F160" s="222" t="s">
        <v>287</v>
      </c>
      <c r="G160" s="223" t="s">
        <v>288</v>
      </c>
      <c r="H160" s="224">
        <v>66.797</v>
      </c>
      <c r="I160" s="225"/>
      <c r="J160" s="226">
        <f>ROUND(I160*H160,2)</f>
        <v>0</v>
      </c>
      <c r="K160" s="222" t="s">
        <v>179</v>
      </c>
      <c r="L160" s="45"/>
      <c r="M160" s="227" t="s">
        <v>1</v>
      </c>
      <c r="N160" s="228" t="s">
        <v>41</v>
      </c>
      <c r="O160" s="92"/>
      <c r="P160" s="229">
        <f>O160*H160</f>
        <v>0</v>
      </c>
      <c r="Q160" s="229">
        <v>0.100946</v>
      </c>
      <c r="R160" s="229">
        <f>Q160*H160</f>
        <v>6.742889962</v>
      </c>
      <c r="S160" s="229">
        <v>0</v>
      </c>
      <c r="T160" s="23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1" t="s">
        <v>180</v>
      </c>
      <c r="AT160" s="231" t="s">
        <v>175</v>
      </c>
      <c r="AU160" s="231" t="s">
        <v>86</v>
      </c>
      <c r="AY160" s="18" t="s">
        <v>173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84</v>
      </c>
      <c r="BK160" s="232">
        <f>ROUND(I160*H160,2)</f>
        <v>0</v>
      </c>
      <c r="BL160" s="18" t="s">
        <v>180</v>
      </c>
      <c r="BM160" s="231" t="s">
        <v>289</v>
      </c>
    </row>
    <row r="161" spans="1:51" s="13" customFormat="1" ht="12">
      <c r="A161" s="13"/>
      <c r="B161" s="233"/>
      <c r="C161" s="234"/>
      <c r="D161" s="235" t="s">
        <v>182</v>
      </c>
      <c r="E161" s="236" t="s">
        <v>1</v>
      </c>
      <c r="F161" s="237" t="s">
        <v>484</v>
      </c>
      <c r="G161" s="234"/>
      <c r="H161" s="238">
        <v>66.797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182</v>
      </c>
      <c r="AU161" s="244" t="s">
        <v>86</v>
      </c>
      <c r="AV161" s="13" t="s">
        <v>86</v>
      </c>
      <c r="AW161" s="13" t="s">
        <v>32</v>
      </c>
      <c r="AX161" s="13" t="s">
        <v>76</v>
      </c>
      <c r="AY161" s="244" t="s">
        <v>173</v>
      </c>
    </row>
    <row r="162" spans="1:51" s="16" customFormat="1" ht="12">
      <c r="A162" s="16"/>
      <c r="B162" s="284"/>
      <c r="C162" s="285"/>
      <c r="D162" s="235" t="s">
        <v>182</v>
      </c>
      <c r="E162" s="286" t="s">
        <v>1</v>
      </c>
      <c r="F162" s="287" t="s">
        <v>485</v>
      </c>
      <c r="G162" s="285"/>
      <c r="H162" s="288">
        <v>66.797</v>
      </c>
      <c r="I162" s="289"/>
      <c r="J162" s="285"/>
      <c r="K162" s="285"/>
      <c r="L162" s="290"/>
      <c r="M162" s="291"/>
      <c r="N162" s="292"/>
      <c r="O162" s="292"/>
      <c r="P162" s="292"/>
      <c r="Q162" s="292"/>
      <c r="R162" s="292"/>
      <c r="S162" s="292"/>
      <c r="T162" s="293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T162" s="294" t="s">
        <v>182</v>
      </c>
      <c r="AU162" s="294" t="s">
        <v>86</v>
      </c>
      <c r="AV162" s="16" t="s">
        <v>190</v>
      </c>
      <c r="AW162" s="16" t="s">
        <v>32</v>
      </c>
      <c r="AX162" s="16" t="s">
        <v>76</v>
      </c>
      <c r="AY162" s="294" t="s">
        <v>173</v>
      </c>
    </row>
    <row r="163" spans="1:51" s="14" customFormat="1" ht="12">
      <c r="A163" s="14"/>
      <c r="B163" s="245"/>
      <c r="C163" s="246"/>
      <c r="D163" s="235" t="s">
        <v>182</v>
      </c>
      <c r="E163" s="247" t="s">
        <v>291</v>
      </c>
      <c r="F163" s="248" t="s">
        <v>185</v>
      </c>
      <c r="G163" s="246"/>
      <c r="H163" s="249">
        <v>66.797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182</v>
      </c>
      <c r="AU163" s="255" t="s">
        <v>86</v>
      </c>
      <c r="AV163" s="14" t="s">
        <v>180</v>
      </c>
      <c r="AW163" s="14" t="s">
        <v>32</v>
      </c>
      <c r="AX163" s="14" t="s">
        <v>84</v>
      </c>
      <c r="AY163" s="255" t="s">
        <v>173</v>
      </c>
    </row>
    <row r="164" spans="1:65" s="2" customFormat="1" ht="21.75" customHeight="1">
      <c r="A164" s="39"/>
      <c r="B164" s="40"/>
      <c r="C164" s="256" t="s">
        <v>8</v>
      </c>
      <c r="D164" s="256" t="s">
        <v>279</v>
      </c>
      <c r="E164" s="257" t="s">
        <v>432</v>
      </c>
      <c r="F164" s="258" t="s">
        <v>433</v>
      </c>
      <c r="G164" s="259" t="s">
        <v>288</v>
      </c>
      <c r="H164" s="260">
        <v>70.137</v>
      </c>
      <c r="I164" s="261"/>
      <c r="J164" s="262">
        <f>ROUND(I164*H164,2)</f>
        <v>0</v>
      </c>
      <c r="K164" s="258" t="s">
        <v>179</v>
      </c>
      <c r="L164" s="263"/>
      <c r="M164" s="264" t="s">
        <v>1</v>
      </c>
      <c r="N164" s="265" t="s">
        <v>41</v>
      </c>
      <c r="O164" s="92"/>
      <c r="P164" s="229">
        <f>O164*H164</f>
        <v>0</v>
      </c>
      <c r="Q164" s="229">
        <v>0.048</v>
      </c>
      <c r="R164" s="229">
        <f>Q164*H164</f>
        <v>3.3665760000000002</v>
      </c>
      <c r="S164" s="229">
        <v>0</v>
      </c>
      <c r="T164" s="23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1" t="s">
        <v>216</v>
      </c>
      <c r="AT164" s="231" t="s">
        <v>279</v>
      </c>
      <c r="AU164" s="231" t="s">
        <v>86</v>
      </c>
      <c r="AY164" s="18" t="s">
        <v>173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84</v>
      </c>
      <c r="BK164" s="232">
        <f>ROUND(I164*H164,2)</f>
        <v>0</v>
      </c>
      <c r="BL164" s="18" t="s">
        <v>180</v>
      </c>
      <c r="BM164" s="231" t="s">
        <v>434</v>
      </c>
    </row>
    <row r="165" spans="1:51" s="13" customFormat="1" ht="12">
      <c r="A165" s="13"/>
      <c r="B165" s="233"/>
      <c r="C165" s="234"/>
      <c r="D165" s="235" t="s">
        <v>182</v>
      </c>
      <c r="E165" s="234"/>
      <c r="F165" s="237" t="s">
        <v>486</v>
      </c>
      <c r="G165" s="234"/>
      <c r="H165" s="238">
        <v>70.137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182</v>
      </c>
      <c r="AU165" s="244" t="s">
        <v>86</v>
      </c>
      <c r="AV165" s="13" t="s">
        <v>86</v>
      </c>
      <c r="AW165" s="13" t="s">
        <v>4</v>
      </c>
      <c r="AX165" s="13" t="s">
        <v>84</v>
      </c>
      <c r="AY165" s="244" t="s">
        <v>173</v>
      </c>
    </row>
    <row r="166" spans="1:63" s="12" customFormat="1" ht="22.8" customHeight="1">
      <c r="A166" s="12"/>
      <c r="B166" s="204"/>
      <c r="C166" s="205"/>
      <c r="D166" s="206" t="s">
        <v>75</v>
      </c>
      <c r="E166" s="218" t="s">
        <v>305</v>
      </c>
      <c r="F166" s="218" t="s">
        <v>306</v>
      </c>
      <c r="G166" s="205"/>
      <c r="H166" s="205"/>
      <c r="I166" s="208"/>
      <c r="J166" s="219">
        <f>BK166</f>
        <v>0</v>
      </c>
      <c r="K166" s="205"/>
      <c r="L166" s="210"/>
      <c r="M166" s="211"/>
      <c r="N166" s="212"/>
      <c r="O166" s="212"/>
      <c r="P166" s="213">
        <f>P167</f>
        <v>0</v>
      </c>
      <c r="Q166" s="212"/>
      <c r="R166" s="213">
        <f>R167</f>
        <v>0</v>
      </c>
      <c r="S166" s="212"/>
      <c r="T166" s="214">
        <f>T167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5" t="s">
        <v>84</v>
      </c>
      <c r="AT166" s="216" t="s">
        <v>75</v>
      </c>
      <c r="AU166" s="216" t="s">
        <v>84</v>
      </c>
      <c r="AY166" s="215" t="s">
        <v>173</v>
      </c>
      <c r="BK166" s="217">
        <f>BK167</f>
        <v>0</v>
      </c>
    </row>
    <row r="167" spans="1:65" s="2" customFormat="1" ht="16.5" customHeight="1">
      <c r="A167" s="39"/>
      <c r="B167" s="40"/>
      <c r="C167" s="220" t="s">
        <v>260</v>
      </c>
      <c r="D167" s="220" t="s">
        <v>175</v>
      </c>
      <c r="E167" s="221" t="s">
        <v>308</v>
      </c>
      <c r="F167" s="222" t="s">
        <v>309</v>
      </c>
      <c r="G167" s="223" t="s">
        <v>246</v>
      </c>
      <c r="H167" s="224">
        <v>115.485</v>
      </c>
      <c r="I167" s="225"/>
      <c r="J167" s="226">
        <f>ROUND(I167*H167,2)</f>
        <v>0</v>
      </c>
      <c r="K167" s="222" t="s">
        <v>179</v>
      </c>
      <c r="L167" s="45"/>
      <c r="M167" s="227" t="s">
        <v>1</v>
      </c>
      <c r="N167" s="228" t="s">
        <v>41</v>
      </c>
      <c r="O167" s="92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1" t="s">
        <v>180</v>
      </c>
      <c r="AT167" s="231" t="s">
        <v>175</v>
      </c>
      <c r="AU167" s="231" t="s">
        <v>86</v>
      </c>
      <c r="AY167" s="18" t="s">
        <v>173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84</v>
      </c>
      <c r="BK167" s="232">
        <f>ROUND(I167*H167,2)</f>
        <v>0</v>
      </c>
      <c r="BL167" s="18" t="s">
        <v>180</v>
      </c>
      <c r="BM167" s="231" t="s">
        <v>487</v>
      </c>
    </row>
    <row r="168" spans="1:63" s="12" customFormat="1" ht="22.8" customHeight="1">
      <c r="A168" s="12"/>
      <c r="B168" s="204"/>
      <c r="C168" s="205"/>
      <c r="D168" s="206" t="s">
        <v>75</v>
      </c>
      <c r="E168" s="218" t="s">
        <v>357</v>
      </c>
      <c r="F168" s="218" t="s">
        <v>358</v>
      </c>
      <c r="G168" s="205"/>
      <c r="H168" s="205"/>
      <c r="I168" s="208"/>
      <c r="J168" s="219">
        <f>BK168</f>
        <v>0</v>
      </c>
      <c r="K168" s="205"/>
      <c r="L168" s="210"/>
      <c r="M168" s="211"/>
      <c r="N168" s="212"/>
      <c r="O168" s="212"/>
      <c r="P168" s="213">
        <f>SUM(P169:P188)</f>
        <v>0</v>
      </c>
      <c r="Q168" s="212"/>
      <c r="R168" s="213">
        <f>SUM(R169:R188)</f>
        <v>0</v>
      </c>
      <c r="S168" s="212"/>
      <c r="T168" s="214">
        <f>SUM(T169:T188)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5" t="s">
        <v>84</v>
      </c>
      <c r="AT168" s="216" t="s">
        <v>75</v>
      </c>
      <c r="AU168" s="216" t="s">
        <v>84</v>
      </c>
      <c r="AY168" s="215" t="s">
        <v>173</v>
      </c>
      <c r="BK168" s="217">
        <f>SUM(BK169:BK188)</f>
        <v>0</v>
      </c>
    </row>
    <row r="169" spans="1:65" s="2" customFormat="1" ht="24.15" customHeight="1">
      <c r="A169" s="39"/>
      <c r="B169" s="40"/>
      <c r="C169" s="220" t="s">
        <v>266</v>
      </c>
      <c r="D169" s="220" t="s">
        <v>175</v>
      </c>
      <c r="E169" s="221" t="s">
        <v>488</v>
      </c>
      <c r="F169" s="222" t="s">
        <v>489</v>
      </c>
      <c r="G169" s="223" t="s">
        <v>490</v>
      </c>
      <c r="H169" s="224">
        <v>1</v>
      </c>
      <c r="I169" s="225"/>
      <c r="J169" s="226">
        <f>ROUND(I169*H169,2)</f>
        <v>0</v>
      </c>
      <c r="K169" s="222" t="s">
        <v>1</v>
      </c>
      <c r="L169" s="45"/>
      <c r="M169" s="227" t="s">
        <v>1</v>
      </c>
      <c r="N169" s="228" t="s">
        <v>41</v>
      </c>
      <c r="O169" s="92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1" t="s">
        <v>180</v>
      </c>
      <c r="AT169" s="231" t="s">
        <v>175</v>
      </c>
      <c r="AU169" s="231" t="s">
        <v>86</v>
      </c>
      <c r="AY169" s="18" t="s">
        <v>173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8" t="s">
        <v>84</v>
      </c>
      <c r="BK169" s="232">
        <f>ROUND(I169*H169,2)</f>
        <v>0</v>
      </c>
      <c r="BL169" s="18" t="s">
        <v>180</v>
      </c>
      <c r="BM169" s="231" t="s">
        <v>491</v>
      </c>
    </row>
    <row r="170" spans="1:51" s="15" customFormat="1" ht="12">
      <c r="A170" s="15"/>
      <c r="B170" s="271"/>
      <c r="C170" s="272"/>
      <c r="D170" s="235" t="s">
        <v>182</v>
      </c>
      <c r="E170" s="273" t="s">
        <v>1</v>
      </c>
      <c r="F170" s="274" t="s">
        <v>492</v>
      </c>
      <c r="G170" s="272"/>
      <c r="H170" s="273" t="s">
        <v>1</v>
      </c>
      <c r="I170" s="275"/>
      <c r="J170" s="272"/>
      <c r="K170" s="272"/>
      <c r="L170" s="276"/>
      <c r="M170" s="277"/>
      <c r="N170" s="278"/>
      <c r="O170" s="278"/>
      <c r="P170" s="278"/>
      <c r="Q170" s="278"/>
      <c r="R170" s="278"/>
      <c r="S170" s="278"/>
      <c r="T170" s="279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80" t="s">
        <v>182</v>
      </c>
      <c r="AU170" s="280" t="s">
        <v>86</v>
      </c>
      <c r="AV170" s="15" t="s">
        <v>84</v>
      </c>
      <c r="AW170" s="15" t="s">
        <v>32</v>
      </c>
      <c r="AX170" s="15" t="s">
        <v>76</v>
      </c>
      <c r="AY170" s="280" t="s">
        <v>173</v>
      </c>
    </row>
    <row r="171" spans="1:51" s="15" customFormat="1" ht="12">
      <c r="A171" s="15"/>
      <c r="B171" s="271"/>
      <c r="C171" s="272"/>
      <c r="D171" s="235" t="s">
        <v>182</v>
      </c>
      <c r="E171" s="273" t="s">
        <v>1</v>
      </c>
      <c r="F171" s="274" t="s">
        <v>493</v>
      </c>
      <c r="G171" s="272"/>
      <c r="H171" s="273" t="s">
        <v>1</v>
      </c>
      <c r="I171" s="275"/>
      <c r="J171" s="272"/>
      <c r="K171" s="272"/>
      <c r="L171" s="276"/>
      <c r="M171" s="277"/>
      <c r="N171" s="278"/>
      <c r="O171" s="278"/>
      <c r="P171" s="278"/>
      <c r="Q171" s="278"/>
      <c r="R171" s="278"/>
      <c r="S171" s="278"/>
      <c r="T171" s="279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80" t="s">
        <v>182</v>
      </c>
      <c r="AU171" s="280" t="s">
        <v>86</v>
      </c>
      <c r="AV171" s="15" t="s">
        <v>84</v>
      </c>
      <c r="AW171" s="15" t="s">
        <v>32</v>
      </c>
      <c r="AX171" s="15" t="s">
        <v>76</v>
      </c>
      <c r="AY171" s="280" t="s">
        <v>173</v>
      </c>
    </row>
    <row r="172" spans="1:51" s="15" customFormat="1" ht="12">
      <c r="A172" s="15"/>
      <c r="B172" s="271"/>
      <c r="C172" s="272"/>
      <c r="D172" s="235" t="s">
        <v>182</v>
      </c>
      <c r="E172" s="273" t="s">
        <v>1</v>
      </c>
      <c r="F172" s="274" t="s">
        <v>494</v>
      </c>
      <c r="G172" s="272"/>
      <c r="H172" s="273" t="s">
        <v>1</v>
      </c>
      <c r="I172" s="275"/>
      <c r="J172" s="272"/>
      <c r="K172" s="272"/>
      <c r="L172" s="276"/>
      <c r="M172" s="277"/>
      <c r="N172" s="278"/>
      <c r="O172" s="278"/>
      <c r="P172" s="278"/>
      <c r="Q172" s="278"/>
      <c r="R172" s="278"/>
      <c r="S172" s="278"/>
      <c r="T172" s="279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80" t="s">
        <v>182</v>
      </c>
      <c r="AU172" s="280" t="s">
        <v>86</v>
      </c>
      <c r="AV172" s="15" t="s">
        <v>84</v>
      </c>
      <c r="AW172" s="15" t="s">
        <v>32</v>
      </c>
      <c r="AX172" s="15" t="s">
        <v>76</v>
      </c>
      <c r="AY172" s="280" t="s">
        <v>173</v>
      </c>
    </row>
    <row r="173" spans="1:51" s="15" customFormat="1" ht="12">
      <c r="A173" s="15"/>
      <c r="B173" s="271"/>
      <c r="C173" s="272"/>
      <c r="D173" s="235" t="s">
        <v>182</v>
      </c>
      <c r="E173" s="273" t="s">
        <v>1</v>
      </c>
      <c r="F173" s="274" t="s">
        <v>495</v>
      </c>
      <c r="G173" s="272"/>
      <c r="H173" s="273" t="s">
        <v>1</v>
      </c>
      <c r="I173" s="275"/>
      <c r="J173" s="272"/>
      <c r="K173" s="272"/>
      <c r="L173" s="276"/>
      <c r="M173" s="277"/>
      <c r="N173" s="278"/>
      <c r="O173" s="278"/>
      <c r="P173" s="278"/>
      <c r="Q173" s="278"/>
      <c r="R173" s="278"/>
      <c r="S173" s="278"/>
      <c r="T173" s="279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80" t="s">
        <v>182</v>
      </c>
      <c r="AU173" s="280" t="s">
        <v>86</v>
      </c>
      <c r="AV173" s="15" t="s">
        <v>84</v>
      </c>
      <c r="AW173" s="15" t="s">
        <v>32</v>
      </c>
      <c r="AX173" s="15" t="s">
        <v>76</v>
      </c>
      <c r="AY173" s="280" t="s">
        <v>173</v>
      </c>
    </row>
    <row r="174" spans="1:51" s="15" customFormat="1" ht="12">
      <c r="A174" s="15"/>
      <c r="B174" s="271"/>
      <c r="C174" s="272"/>
      <c r="D174" s="235" t="s">
        <v>182</v>
      </c>
      <c r="E174" s="273" t="s">
        <v>1</v>
      </c>
      <c r="F174" s="274" t="s">
        <v>496</v>
      </c>
      <c r="G174" s="272"/>
      <c r="H174" s="273" t="s">
        <v>1</v>
      </c>
      <c r="I174" s="275"/>
      <c r="J174" s="272"/>
      <c r="K174" s="272"/>
      <c r="L174" s="276"/>
      <c r="M174" s="277"/>
      <c r="N174" s="278"/>
      <c r="O174" s="278"/>
      <c r="P174" s="278"/>
      <c r="Q174" s="278"/>
      <c r="R174" s="278"/>
      <c r="S174" s="278"/>
      <c r="T174" s="279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80" t="s">
        <v>182</v>
      </c>
      <c r="AU174" s="280" t="s">
        <v>86</v>
      </c>
      <c r="AV174" s="15" t="s">
        <v>84</v>
      </c>
      <c r="AW174" s="15" t="s">
        <v>32</v>
      </c>
      <c r="AX174" s="15" t="s">
        <v>76</v>
      </c>
      <c r="AY174" s="280" t="s">
        <v>173</v>
      </c>
    </row>
    <row r="175" spans="1:51" s="15" customFormat="1" ht="12">
      <c r="A175" s="15"/>
      <c r="B175" s="271"/>
      <c r="C175" s="272"/>
      <c r="D175" s="235" t="s">
        <v>182</v>
      </c>
      <c r="E175" s="273" t="s">
        <v>1</v>
      </c>
      <c r="F175" s="274" t="s">
        <v>497</v>
      </c>
      <c r="G175" s="272"/>
      <c r="H175" s="273" t="s">
        <v>1</v>
      </c>
      <c r="I175" s="275"/>
      <c r="J175" s="272"/>
      <c r="K175" s="272"/>
      <c r="L175" s="276"/>
      <c r="M175" s="277"/>
      <c r="N175" s="278"/>
      <c r="O175" s="278"/>
      <c r="P175" s="278"/>
      <c r="Q175" s="278"/>
      <c r="R175" s="278"/>
      <c r="S175" s="278"/>
      <c r="T175" s="279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80" t="s">
        <v>182</v>
      </c>
      <c r="AU175" s="280" t="s">
        <v>86</v>
      </c>
      <c r="AV175" s="15" t="s">
        <v>84</v>
      </c>
      <c r="AW175" s="15" t="s">
        <v>32</v>
      </c>
      <c r="AX175" s="15" t="s">
        <v>76</v>
      </c>
      <c r="AY175" s="280" t="s">
        <v>173</v>
      </c>
    </row>
    <row r="176" spans="1:51" s="15" customFormat="1" ht="12">
      <c r="A176" s="15"/>
      <c r="B176" s="271"/>
      <c r="C176" s="272"/>
      <c r="D176" s="235" t="s">
        <v>182</v>
      </c>
      <c r="E176" s="273" t="s">
        <v>1</v>
      </c>
      <c r="F176" s="274" t="s">
        <v>498</v>
      </c>
      <c r="G176" s="272"/>
      <c r="H176" s="273" t="s">
        <v>1</v>
      </c>
      <c r="I176" s="275"/>
      <c r="J176" s="272"/>
      <c r="K176" s="272"/>
      <c r="L176" s="276"/>
      <c r="M176" s="277"/>
      <c r="N176" s="278"/>
      <c r="O176" s="278"/>
      <c r="P176" s="278"/>
      <c r="Q176" s="278"/>
      <c r="R176" s="278"/>
      <c r="S176" s="278"/>
      <c r="T176" s="279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80" t="s">
        <v>182</v>
      </c>
      <c r="AU176" s="280" t="s">
        <v>86</v>
      </c>
      <c r="AV176" s="15" t="s">
        <v>84</v>
      </c>
      <c r="AW176" s="15" t="s">
        <v>32</v>
      </c>
      <c r="AX176" s="15" t="s">
        <v>76</v>
      </c>
      <c r="AY176" s="280" t="s">
        <v>173</v>
      </c>
    </row>
    <row r="177" spans="1:51" s="15" customFormat="1" ht="12">
      <c r="A177" s="15"/>
      <c r="B177" s="271"/>
      <c r="C177" s="272"/>
      <c r="D177" s="235" t="s">
        <v>182</v>
      </c>
      <c r="E177" s="273" t="s">
        <v>1</v>
      </c>
      <c r="F177" s="274" t="s">
        <v>494</v>
      </c>
      <c r="G177" s="272"/>
      <c r="H177" s="273" t="s">
        <v>1</v>
      </c>
      <c r="I177" s="275"/>
      <c r="J177" s="272"/>
      <c r="K177" s="272"/>
      <c r="L177" s="276"/>
      <c r="M177" s="277"/>
      <c r="N177" s="278"/>
      <c r="O177" s="278"/>
      <c r="P177" s="278"/>
      <c r="Q177" s="278"/>
      <c r="R177" s="278"/>
      <c r="S177" s="278"/>
      <c r="T177" s="279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80" t="s">
        <v>182</v>
      </c>
      <c r="AU177" s="280" t="s">
        <v>86</v>
      </c>
      <c r="AV177" s="15" t="s">
        <v>84</v>
      </c>
      <c r="AW177" s="15" t="s">
        <v>32</v>
      </c>
      <c r="AX177" s="15" t="s">
        <v>76</v>
      </c>
      <c r="AY177" s="280" t="s">
        <v>173</v>
      </c>
    </row>
    <row r="178" spans="1:51" s="15" customFormat="1" ht="12">
      <c r="A178" s="15"/>
      <c r="B178" s="271"/>
      <c r="C178" s="272"/>
      <c r="D178" s="235" t="s">
        <v>182</v>
      </c>
      <c r="E178" s="273" t="s">
        <v>1</v>
      </c>
      <c r="F178" s="274" t="s">
        <v>499</v>
      </c>
      <c r="G178" s="272"/>
      <c r="H178" s="273" t="s">
        <v>1</v>
      </c>
      <c r="I178" s="275"/>
      <c r="J178" s="272"/>
      <c r="K178" s="272"/>
      <c r="L178" s="276"/>
      <c r="M178" s="277"/>
      <c r="N178" s="278"/>
      <c r="O178" s="278"/>
      <c r="P178" s="278"/>
      <c r="Q178" s="278"/>
      <c r="R178" s="278"/>
      <c r="S178" s="278"/>
      <c r="T178" s="279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80" t="s">
        <v>182</v>
      </c>
      <c r="AU178" s="280" t="s">
        <v>86</v>
      </c>
      <c r="AV178" s="15" t="s">
        <v>84</v>
      </c>
      <c r="AW178" s="15" t="s">
        <v>32</v>
      </c>
      <c r="AX178" s="15" t="s">
        <v>76</v>
      </c>
      <c r="AY178" s="280" t="s">
        <v>173</v>
      </c>
    </row>
    <row r="179" spans="1:51" s="13" customFormat="1" ht="12">
      <c r="A179" s="13"/>
      <c r="B179" s="233"/>
      <c r="C179" s="234"/>
      <c r="D179" s="235" t="s">
        <v>182</v>
      </c>
      <c r="E179" s="236" t="s">
        <v>1</v>
      </c>
      <c r="F179" s="237" t="s">
        <v>84</v>
      </c>
      <c r="G179" s="234"/>
      <c r="H179" s="238">
        <v>1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182</v>
      </c>
      <c r="AU179" s="244" t="s">
        <v>86</v>
      </c>
      <c r="AV179" s="13" t="s">
        <v>86</v>
      </c>
      <c r="AW179" s="13" t="s">
        <v>32</v>
      </c>
      <c r="AX179" s="13" t="s">
        <v>84</v>
      </c>
      <c r="AY179" s="244" t="s">
        <v>173</v>
      </c>
    </row>
    <row r="180" spans="1:65" s="2" customFormat="1" ht="38.55" customHeight="1">
      <c r="A180" s="39"/>
      <c r="B180" s="40"/>
      <c r="C180" s="220" t="s">
        <v>271</v>
      </c>
      <c r="D180" s="220" t="s">
        <v>175</v>
      </c>
      <c r="E180" s="221" t="s">
        <v>500</v>
      </c>
      <c r="F180" s="222" t="s">
        <v>501</v>
      </c>
      <c r="G180" s="223" t="s">
        <v>361</v>
      </c>
      <c r="H180" s="224">
        <v>1</v>
      </c>
      <c r="I180" s="225"/>
      <c r="J180" s="226">
        <f>ROUND(I180*H180,2)</f>
        <v>0</v>
      </c>
      <c r="K180" s="222" t="s">
        <v>1</v>
      </c>
      <c r="L180" s="45"/>
      <c r="M180" s="227" t="s">
        <v>1</v>
      </c>
      <c r="N180" s="228" t="s">
        <v>41</v>
      </c>
      <c r="O180" s="92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1" t="s">
        <v>180</v>
      </c>
      <c r="AT180" s="231" t="s">
        <v>175</v>
      </c>
      <c r="AU180" s="231" t="s">
        <v>86</v>
      </c>
      <c r="AY180" s="18" t="s">
        <v>173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8" t="s">
        <v>84</v>
      </c>
      <c r="BK180" s="232">
        <f>ROUND(I180*H180,2)</f>
        <v>0</v>
      </c>
      <c r="BL180" s="18" t="s">
        <v>180</v>
      </c>
      <c r="BM180" s="231" t="s">
        <v>502</v>
      </c>
    </row>
    <row r="181" spans="1:51" s="15" customFormat="1" ht="12">
      <c r="A181" s="15"/>
      <c r="B181" s="271"/>
      <c r="C181" s="272"/>
      <c r="D181" s="235" t="s">
        <v>182</v>
      </c>
      <c r="E181" s="273" t="s">
        <v>1</v>
      </c>
      <c r="F181" s="274" t="s">
        <v>503</v>
      </c>
      <c r="G181" s="272"/>
      <c r="H181" s="273" t="s">
        <v>1</v>
      </c>
      <c r="I181" s="275"/>
      <c r="J181" s="272"/>
      <c r="K181" s="272"/>
      <c r="L181" s="276"/>
      <c r="M181" s="277"/>
      <c r="N181" s="278"/>
      <c r="O181" s="278"/>
      <c r="P181" s="278"/>
      <c r="Q181" s="278"/>
      <c r="R181" s="278"/>
      <c r="S181" s="278"/>
      <c r="T181" s="279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80" t="s">
        <v>182</v>
      </c>
      <c r="AU181" s="280" t="s">
        <v>86</v>
      </c>
      <c r="AV181" s="15" t="s">
        <v>84</v>
      </c>
      <c r="AW181" s="15" t="s">
        <v>32</v>
      </c>
      <c r="AX181" s="15" t="s">
        <v>76</v>
      </c>
      <c r="AY181" s="280" t="s">
        <v>173</v>
      </c>
    </row>
    <row r="182" spans="1:51" s="15" customFormat="1" ht="12">
      <c r="A182" s="15"/>
      <c r="B182" s="271"/>
      <c r="C182" s="272"/>
      <c r="D182" s="235" t="s">
        <v>182</v>
      </c>
      <c r="E182" s="273" t="s">
        <v>1</v>
      </c>
      <c r="F182" s="274" t="s">
        <v>504</v>
      </c>
      <c r="G182" s="272"/>
      <c r="H182" s="273" t="s">
        <v>1</v>
      </c>
      <c r="I182" s="275"/>
      <c r="J182" s="272"/>
      <c r="K182" s="272"/>
      <c r="L182" s="276"/>
      <c r="M182" s="277"/>
      <c r="N182" s="278"/>
      <c r="O182" s="278"/>
      <c r="P182" s="278"/>
      <c r="Q182" s="278"/>
      <c r="R182" s="278"/>
      <c r="S182" s="278"/>
      <c r="T182" s="279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80" t="s">
        <v>182</v>
      </c>
      <c r="AU182" s="280" t="s">
        <v>86</v>
      </c>
      <c r="AV182" s="15" t="s">
        <v>84</v>
      </c>
      <c r="AW182" s="15" t="s">
        <v>32</v>
      </c>
      <c r="AX182" s="15" t="s">
        <v>76</v>
      </c>
      <c r="AY182" s="280" t="s">
        <v>173</v>
      </c>
    </row>
    <row r="183" spans="1:51" s="15" customFormat="1" ht="12">
      <c r="A183" s="15"/>
      <c r="B183" s="271"/>
      <c r="C183" s="272"/>
      <c r="D183" s="235" t="s">
        <v>182</v>
      </c>
      <c r="E183" s="273" t="s">
        <v>1</v>
      </c>
      <c r="F183" s="274" t="s">
        <v>505</v>
      </c>
      <c r="G183" s="272"/>
      <c r="H183" s="273" t="s">
        <v>1</v>
      </c>
      <c r="I183" s="275"/>
      <c r="J183" s="272"/>
      <c r="K183" s="272"/>
      <c r="L183" s="276"/>
      <c r="M183" s="277"/>
      <c r="N183" s="278"/>
      <c r="O183" s="278"/>
      <c r="P183" s="278"/>
      <c r="Q183" s="278"/>
      <c r="R183" s="278"/>
      <c r="S183" s="278"/>
      <c r="T183" s="279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80" t="s">
        <v>182</v>
      </c>
      <c r="AU183" s="280" t="s">
        <v>86</v>
      </c>
      <c r="AV183" s="15" t="s">
        <v>84</v>
      </c>
      <c r="AW183" s="15" t="s">
        <v>32</v>
      </c>
      <c r="AX183" s="15" t="s">
        <v>76</v>
      </c>
      <c r="AY183" s="280" t="s">
        <v>173</v>
      </c>
    </row>
    <row r="184" spans="1:51" s="15" customFormat="1" ht="12">
      <c r="A184" s="15"/>
      <c r="B184" s="271"/>
      <c r="C184" s="272"/>
      <c r="D184" s="235" t="s">
        <v>182</v>
      </c>
      <c r="E184" s="273" t="s">
        <v>1</v>
      </c>
      <c r="F184" s="274" t="s">
        <v>506</v>
      </c>
      <c r="G184" s="272"/>
      <c r="H184" s="273" t="s">
        <v>1</v>
      </c>
      <c r="I184" s="275"/>
      <c r="J184" s="272"/>
      <c r="K184" s="272"/>
      <c r="L184" s="276"/>
      <c r="M184" s="277"/>
      <c r="N184" s="278"/>
      <c r="O184" s="278"/>
      <c r="P184" s="278"/>
      <c r="Q184" s="278"/>
      <c r="R184" s="278"/>
      <c r="S184" s="278"/>
      <c r="T184" s="279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80" t="s">
        <v>182</v>
      </c>
      <c r="AU184" s="280" t="s">
        <v>86</v>
      </c>
      <c r="AV184" s="15" t="s">
        <v>84</v>
      </c>
      <c r="AW184" s="15" t="s">
        <v>32</v>
      </c>
      <c r="AX184" s="15" t="s">
        <v>76</v>
      </c>
      <c r="AY184" s="280" t="s">
        <v>173</v>
      </c>
    </row>
    <row r="185" spans="1:51" s="15" customFormat="1" ht="12">
      <c r="A185" s="15"/>
      <c r="B185" s="271"/>
      <c r="C185" s="272"/>
      <c r="D185" s="235" t="s">
        <v>182</v>
      </c>
      <c r="E185" s="273" t="s">
        <v>1</v>
      </c>
      <c r="F185" s="274" t="s">
        <v>507</v>
      </c>
      <c r="G185" s="272"/>
      <c r="H185" s="273" t="s">
        <v>1</v>
      </c>
      <c r="I185" s="275"/>
      <c r="J185" s="272"/>
      <c r="K185" s="272"/>
      <c r="L185" s="276"/>
      <c r="M185" s="277"/>
      <c r="N185" s="278"/>
      <c r="O185" s="278"/>
      <c r="P185" s="278"/>
      <c r="Q185" s="278"/>
      <c r="R185" s="278"/>
      <c r="S185" s="278"/>
      <c r="T185" s="279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80" t="s">
        <v>182</v>
      </c>
      <c r="AU185" s="280" t="s">
        <v>86</v>
      </c>
      <c r="AV185" s="15" t="s">
        <v>84</v>
      </c>
      <c r="AW185" s="15" t="s">
        <v>32</v>
      </c>
      <c r="AX185" s="15" t="s">
        <v>76</v>
      </c>
      <c r="AY185" s="280" t="s">
        <v>173</v>
      </c>
    </row>
    <row r="186" spans="1:51" s="15" customFormat="1" ht="12">
      <c r="A186" s="15"/>
      <c r="B186" s="271"/>
      <c r="C186" s="272"/>
      <c r="D186" s="235" t="s">
        <v>182</v>
      </c>
      <c r="E186" s="273" t="s">
        <v>1</v>
      </c>
      <c r="F186" s="274" t="s">
        <v>508</v>
      </c>
      <c r="G186" s="272"/>
      <c r="H186" s="273" t="s">
        <v>1</v>
      </c>
      <c r="I186" s="275"/>
      <c r="J186" s="272"/>
      <c r="K186" s="272"/>
      <c r="L186" s="276"/>
      <c r="M186" s="277"/>
      <c r="N186" s="278"/>
      <c r="O186" s="278"/>
      <c r="P186" s="278"/>
      <c r="Q186" s="278"/>
      <c r="R186" s="278"/>
      <c r="S186" s="278"/>
      <c r="T186" s="279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80" t="s">
        <v>182</v>
      </c>
      <c r="AU186" s="280" t="s">
        <v>86</v>
      </c>
      <c r="AV186" s="15" t="s">
        <v>84</v>
      </c>
      <c r="AW186" s="15" t="s">
        <v>32</v>
      </c>
      <c r="AX186" s="15" t="s">
        <v>76</v>
      </c>
      <c r="AY186" s="280" t="s">
        <v>173</v>
      </c>
    </row>
    <row r="187" spans="1:51" s="15" customFormat="1" ht="12">
      <c r="A187" s="15"/>
      <c r="B187" s="271"/>
      <c r="C187" s="272"/>
      <c r="D187" s="235" t="s">
        <v>182</v>
      </c>
      <c r="E187" s="273" t="s">
        <v>1</v>
      </c>
      <c r="F187" s="274" t="s">
        <v>509</v>
      </c>
      <c r="G187" s="272"/>
      <c r="H187" s="273" t="s">
        <v>1</v>
      </c>
      <c r="I187" s="275"/>
      <c r="J187" s="272"/>
      <c r="K187" s="272"/>
      <c r="L187" s="276"/>
      <c r="M187" s="277"/>
      <c r="N187" s="278"/>
      <c r="O187" s="278"/>
      <c r="P187" s="278"/>
      <c r="Q187" s="278"/>
      <c r="R187" s="278"/>
      <c r="S187" s="278"/>
      <c r="T187" s="279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80" t="s">
        <v>182</v>
      </c>
      <c r="AU187" s="280" t="s">
        <v>86</v>
      </c>
      <c r="AV187" s="15" t="s">
        <v>84</v>
      </c>
      <c r="AW187" s="15" t="s">
        <v>32</v>
      </c>
      <c r="AX187" s="15" t="s">
        <v>76</v>
      </c>
      <c r="AY187" s="280" t="s">
        <v>173</v>
      </c>
    </row>
    <row r="188" spans="1:51" s="13" customFormat="1" ht="12">
      <c r="A188" s="13"/>
      <c r="B188" s="233"/>
      <c r="C188" s="234"/>
      <c r="D188" s="235" t="s">
        <v>182</v>
      </c>
      <c r="E188" s="236" t="s">
        <v>1</v>
      </c>
      <c r="F188" s="237" t="s">
        <v>84</v>
      </c>
      <c r="G188" s="234"/>
      <c r="H188" s="238">
        <v>1</v>
      </c>
      <c r="I188" s="239"/>
      <c r="J188" s="234"/>
      <c r="K188" s="234"/>
      <c r="L188" s="240"/>
      <c r="M188" s="281"/>
      <c r="N188" s="282"/>
      <c r="O188" s="282"/>
      <c r="P188" s="282"/>
      <c r="Q188" s="282"/>
      <c r="R188" s="282"/>
      <c r="S188" s="282"/>
      <c r="T188" s="28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182</v>
      </c>
      <c r="AU188" s="244" t="s">
        <v>86</v>
      </c>
      <c r="AV188" s="13" t="s">
        <v>86</v>
      </c>
      <c r="AW188" s="13" t="s">
        <v>32</v>
      </c>
      <c r="AX188" s="13" t="s">
        <v>84</v>
      </c>
      <c r="AY188" s="244" t="s">
        <v>173</v>
      </c>
    </row>
    <row r="189" spans="1:31" s="2" customFormat="1" ht="6.95" customHeight="1">
      <c r="A189" s="39"/>
      <c r="B189" s="67"/>
      <c r="C189" s="68"/>
      <c r="D189" s="68"/>
      <c r="E189" s="68"/>
      <c r="F189" s="68"/>
      <c r="G189" s="68"/>
      <c r="H189" s="68"/>
      <c r="I189" s="68"/>
      <c r="J189" s="68"/>
      <c r="K189" s="68"/>
      <c r="L189" s="45"/>
      <c r="M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</row>
  </sheetData>
  <sheetProtection password="CC35" sheet="1" objects="1" scenarios="1" formatColumns="0" formatRows="0" autoFilter="0"/>
  <autoFilter ref="C122:K188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  <c r="AZ2" s="137" t="s">
        <v>139</v>
      </c>
      <c r="BA2" s="137" t="s">
        <v>140</v>
      </c>
      <c r="BB2" s="137" t="s">
        <v>1</v>
      </c>
      <c r="BC2" s="137" t="s">
        <v>510</v>
      </c>
      <c r="BD2" s="137" t="s">
        <v>86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</row>
    <row r="4" spans="2:4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(9.9.2022)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511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ROUND((SUM(BE121:BE162)),2)</f>
        <v>0</v>
      </c>
      <c r="G33" s="39"/>
      <c r="H33" s="39"/>
      <c r="I33" s="157">
        <v>0.21</v>
      </c>
      <c r="J33" s="156">
        <f>ROUND(((SUM(BE121:BE162))*I33),2)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ROUND((SUM(BF121:BF162)),2)</f>
        <v>0</v>
      </c>
      <c r="G34" s="39"/>
      <c r="H34" s="39"/>
      <c r="I34" s="157">
        <v>0.15</v>
      </c>
      <c r="J34" s="156">
        <f>ROUND(((SUM(BF121:BF162))*I34),2)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ROUND((SUM(BG121:BG162)),2)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ROUND((SUM(BH121:BH162)),2)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ROUND((SUM(BI121:BI162)),2)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(9.9.2022)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01 - Přeložka potoka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J122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J123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512</v>
      </c>
      <c r="E99" s="190"/>
      <c r="F99" s="190"/>
      <c r="G99" s="190"/>
      <c r="H99" s="190"/>
      <c r="I99" s="190"/>
      <c r="J99" s="191">
        <f>J155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513</v>
      </c>
      <c r="E100" s="190"/>
      <c r="F100" s="190"/>
      <c r="G100" s="190"/>
      <c r="H100" s="190"/>
      <c r="I100" s="190"/>
      <c r="J100" s="191">
        <f>J158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155</v>
      </c>
      <c r="E101" s="190"/>
      <c r="F101" s="190"/>
      <c r="G101" s="190"/>
      <c r="H101" s="190"/>
      <c r="I101" s="190"/>
      <c r="J101" s="191">
        <f>J161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158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6" t="str">
        <f>E7</f>
        <v>Vranovice sportoviště (9.9.2022)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142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SO 01 - Přeložka potoka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Vranovice</v>
      </c>
      <c r="G115" s="41"/>
      <c r="H115" s="41"/>
      <c r="I115" s="33" t="s">
        <v>22</v>
      </c>
      <c r="J115" s="80" t="str">
        <f>IF(J12="","",J12)</f>
        <v>9. 9. 2022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40.05" customHeight="1">
      <c r="A117" s="39"/>
      <c r="B117" s="40"/>
      <c r="C117" s="33" t="s">
        <v>24</v>
      </c>
      <c r="D117" s="41"/>
      <c r="E117" s="41"/>
      <c r="F117" s="28" t="str">
        <f>E15</f>
        <v>Obec Vranovice, Školní 1, Vranovice 691 25</v>
      </c>
      <c r="G117" s="41"/>
      <c r="H117" s="41"/>
      <c r="I117" s="33" t="s">
        <v>30</v>
      </c>
      <c r="J117" s="37" t="str">
        <f>E21</f>
        <v xml:space="preserve">Projecticon s.r.o., A. Kopeckého 151, Nový Hrádek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33</v>
      </c>
      <c r="J118" s="37" t="str">
        <f>E24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3"/>
      <c r="B120" s="194"/>
      <c r="C120" s="195" t="s">
        <v>159</v>
      </c>
      <c r="D120" s="196" t="s">
        <v>61</v>
      </c>
      <c r="E120" s="196" t="s">
        <v>57</v>
      </c>
      <c r="F120" s="196" t="s">
        <v>58</v>
      </c>
      <c r="G120" s="196" t="s">
        <v>160</v>
      </c>
      <c r="H120" s="196" t="s">
        <v>161</v>
      </c>
      <c r="I120" s="196" t="s">
        <v>162</v>
      </c>
      <c r="J120" s="196" t="s">
        <v>146</v>
      </c>
      <c r="K120" s="197" t="s">
        <v>163</v>
      </c>
      <c r="L120" s="198"/>
      <c r="M120" s="101" t="s">
        <v>1</v>
      </c>
      <c r="N120" s="102" t="s">
        <v>40</v>
      </c>
      <c r="O120" s="102" t="s">
        <v>164</v>
      </c>
      <c r="P120" s="102" t="s">
        <v>165</v>
      </c>
      <c r="Q120" s="102" t="s">
        <v>166</v>
      </c>
      <c r="R120" s="102" t="s">
        <v>167</v>
      </c>
      <c r="S120" s="102" t="s">
        <v>168</v>
      </c>
      <c r="T120" s="103" t="s">
        <v>169</v>
      </c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</row>
    <row r="121" spans="1:63" s="2" customFormat="1" ht="22.8" customHeight="1">
      <c r="A121" s="39"/>
      <c r="B121" s="40"/>
      <c r="C121" s="108" t="s">
        <v>170</v>
      </c>
      <c r="D121" s="41"/>
      <c r="E121" s="41"/>
      <c r="F121" s="41"/>
      <c r="G121" s="41"/>
      <c r="H121" s="41"/>
      <c r="I121" s="41"/>
      <c r="J121" s="199">
        <f>BK121</f>
        <v>0</v>
      </c>
      <c r="K121" s="41"/>
      <c r="L121" s="45"/>
      <c r="M121" s="104"/>
      <c r="N121" s="200"/>
      <c r="O121" s="105"/>
      <c r="P121" s="201">
        <f>P122</f>
        <v>0</v>
      </c>
      <c r="Q121" s="105"/>
      <c r="R121" s="201">
        <f>R122</f>
        <v>18.868009999999998</v>
      </c>
      <c r="S121" s="105"/>
      <c r="T121" s="202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75</v>
      </c>
      <c r="AU121" s="18" t="s">
        <v>148</v>
      </c>
      <c r="BK121" s="203">
        <f>BK122</f>
        <v>0</v>
      </c>
    </row>
    <row r="122" spans="1:63" s="12" customFormat="1" ht="25.9" customHeight="1">
      <c r="A122" s="12"/>
      <c r="B122" s="204"/>
      <c r="C122" s="205"/>
      <c r="D122" s="206" t="s">
        <v>75</v>
      </c>
      <c r="E122" s="207" t="s">
        <v>171</v>
      </c>
      <c r="F122" s="207" t="s">
        <v>172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P123+P155+P158+P161</f>
        <v>0</v>
      </c>
      <c r="Q122" s="212"/>
      <c r="R122" s="213">
        <f>R123+R155+R158+R161</f>
        <v>18.868009999999998</v>
      </c>
      <c r="S122" s="212"/>
      <c r="T122" s="214">
        <f>T123+T155+T158+T161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84</v>
      </c>
      <c r="AT122" s="216" t="s">
        <v>75</v>
      </c>
      <c r="AU122" s="216" t="s">
        <v>76</v>
      </c>
      <c r="AY122" s="215" t="s">
        <v>173</v>
      </c>
      <c r="BK122" s="217">
        <f>BK123+BK155+BK158+BK161</f>
        <v>0</v>
      </c>
    </row>
    <row r="123" spans="1:63" s="12" customFormat="1" ht="22.8" customHeight="1">
      <c r="A123" s="12"/>
      <c r="B123" s="204"/>
      <c r="C123" s="205"/>
      <c r="D123" s="206" t="s">
        <v>75</v>
      </c>
      <c r="E123" s="218" t="s">
        <v>84</v>
      </c>
      <c r="F123" s="218" t="s">
        <v>174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SUM(P124:P154)</f>
        <v>0</v>
      </c>
      <c r="Q123" s="212"/>
      <c r="R123" s="213">
        <f>SUM(R124:R154)</f>
        <v>15.56425</v>
      </c>
      <c r="S123" s="212"/>
      <c r="T123" s="214">
        <f>SUM(T124:T154)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84</v>
      </c>
      <c r="AT123" s="216" t="s">
        <v>75</v>
      </c>
      <c r="AU123" s="216" t="s">
        <v>84</v>
      </c>
      <c r="AY123" s="215" t="s">
        <v>173</v>
      </c>
      <c r="BK123" s="217">
        <f>SUM(BK124:BK154)</f>
        <v>0</v>
      </c>
    </row>
    <row r="124" spans="1:65" s="2" customFormat="1" ht="24.15" customHeight="1">
      <c r="A124" s="39"/>
      <c r="B124" s="40"/>
      <c r="C124" s="220" t="s">
        <v>84</v>
      </c>
      <c r="D124" s="220" t="s">
        <v>175</v>
      </c>
      <c r="E124" s="221" t="s">
        <v>514</v>
      </c>
      <c r="F124" s="222" t="s">
        <v>515</v>
      </c>
      <c r="G124" s="223" t="s">
        <v>361</v>
      </c>
      <c r="H124" s="224">
        <v>7</v>
      </c>
      <c r="I124" s="225"/>
      <c r="J124" s="226">
        <f>ROUND(I124*H124,2)</f>
        <v>0</v>
      </c>
      <c r="K124" s="222" t="s">
        <v>179</v>
      </c>
      <c r="L124" s="45"/>
      <c r="M124" s="227" t="s">
        <v>1</v>
      </c>
      <c r="N124" s="228" t="s">
        <v>41</v>
      </c>
      <c r="O124" s="92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1" t="s">
        <v>180</v>
      </c>
      <c r="AT124" s="231" t="s">
        <v>175</v>
      </c>
      <c r="AU124" s="231" t="s">
        <v>86</v>
      </c>
      <c r="AY124" s="18" t="s">
        <v>173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84</v>
      </c>
      <c r="BK124" s="232">
        <f>ROUND(I124*H124,2)</f>
        <v>0</v>
      </c>
      <c r="BL124" s="18" t="s">
        <v>180</v>
      </c>
      <c r="BM124" s="231" t="s">
        <v>516</v>
      </c>
    </row>
    <row r="125" spans="1:51" s="13" customFormat="1" ht="12">
      <c r="A125" s="13"/>
      <c r="B125" s="233"/>
      <c r="C125" s="234"/>
      <c r="D125" s="235" t="s">
        <v>182</v>
      </c>
      <c r="E125" s="236" t="s">
        <v>1</v>
      </c>
      <c r="F125" s="237" t="s">
        <v>517</v>
      </c>
      <c r="G125" s="234"/>
      <c r="H125" s="238">
        <v>7</v>
      </c>
      <c r="I125" s="239"/>
      <c r="J125" s="234"/>
      <c r="K125" s="234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182</v>
      </c>
      <c r="AU125" s="244" t="s">
        <v>86</v>
      </c>
      <c r="AV125" s="13" t="s">
        <v>86</v>
      </c>
      <c r="AW125" s="13" t="s">
        <v>32</v>
      </c>
      <c r="AX125" s="13" t="s">
        <v>84</v>
      </c>
      <c r="AY125" s="244" t="s">
        <v>173</v>
      </c>
    </row>
    <row r="126" spans="1:65" s="2" customFormat="1" ht="16.5" customHeight="1">
      <c r="A126" s="39"/>
      <c r="B126" s="40"/>
      <c r="C126" s="220" t="s">
        <v>86</v>
      </c>
      <c r="D126" s="220" t="s">
        <v>175</v>
      </c>
      <c r="E126" s="221" t="s">
        <v>518</v>
      </c>
      <c r="F126" s="222" t="s">
        <v>519</v>
      </c>
      <c r="G126" s="223" t="s">
        <v>361</v>
      </c>
      <c r="H126" s="224">
        <v>7</v>
      </c>
      <c r="I126" s="225"/>
      <c r="J126" s="226">
        <f>ROUND(I126*H126,2)</f>
        <v>0</v>
      </c>
      <c r="K126" s="222" t="s">
        <v>179</v>
      </c>
      <c r="L126" s="45"/>
      <c r="M126" s="227" t="s">
        <v>1</v>
      </c>
      <c r="N126" s="228" t="s">
        <v>41</v>
      </c>
      <c r="O126" s="92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1" t="s">
        <v>180</v>
      </c>
      <c r="AT126" s="231" t="s">
        <v>175</v>
      </c>
      <c r="AU126" s="231" t="s">
        <v>86</v>
      </c>
      <c r="AY126" s="18" t="s">
        <v>173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84</v>
      </c>
      <c r="BK126" s="232">
        <f>ROUND(I126*H126,2)</f>
        <v>0</v>
      </c>
      <c r="BL126" s="18" t="s">
        <v>180</v>
      </c>
      <c r="BM126" s="231" t="s">
        <v>520</v>
      </c>
    </row>
    <row r="127" spans="1:51" s="13" customFormat="1" ht="12">
      <c r="A127" s="13"/>
      <c r="B127" s="233"/>
      <c r="C127" s="234"/>
      <c r="D127" s="235" t="s">
        <v>182</v>
      </c>
      <c r="E127" s="236" t="s">
        <v>1</v>
      </c>
      <c r="F127" s="237" t="s">
        <v>521</v>
      </c>
      <c r="G127" s="234"/>
      <c r="H127" s="238">
        <v>7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182</v>
      </c>
      <c r="AU127" s="244" t="s">
        <v>86</v>
      </c>
      <c r="AV127" s="13" t="s">
        <v>86</v>
      </c>
      <c r="AW127" s="13" t="s">
        <v>32</v>
      </c>
      <c r="AX127" s="13" t="s">
        <v>84</v>
      </c>
      <c r="AY127" s="244" t="s">
        <v>173</v>
      </c>
    </row>
    <row r="128" spans="1:65" s="2" customFormat="1" ht="33" customHeight="1">
      <c r="A128" s="39"/>
      <c r="B128" s="40"/>
      <c r="C128" s="220" t="s">
        <v>190</v>
      </c>
      <c r="D128" s="220" t="s">
        <v>175</v>
      </c>
      <c r="E128" s="221" t="s">
        <v>522</v>
      </c>
      <c r="F128" s="222" t="s">
        <v>523</v>
      </c>
      <c r="G128" s="223" t="s">
        <v>178</v>
      </c>
      <c r="H128" s="224">
        <v>33.75</v>
      </c>
      <c r="I128" s="225"/>
      <c r="J128" s="226">
        <f>ROUND(I128*H128,2)</f>
        <v>0</v>
      </c>
      <c r="K128" s="222" t="s">
        <v>179</v>
      </c>
      <c r="L128" s="45"/>
      <c r="M128" s="227" t="s">
        <v>1</v>
      </c>
      <c r="N128" s="228" t="s">
        <v>41</v>
      </c>
      <c r="O128" s="92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1" t="s">
        <v>180</v>
      </c>
      <c r="AT128" s="231" t="s">
        <v>175</v>
      </c>
      <c r="AU128" s="231" t="s">
        <v>86</v>
      </c>
      <c r="AY128" s="18" t="s">
        <v>173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84</v>
      </c>
      <c r="BK128" s="232">
        <f>ROUND(I128*H128,2)</f>
        <v>0</v>
      </c>
      <c r="BL128" s="18" t="s">
        <v>180</v>
      </c>
      <c r="BM128" s="231" t="s">
        <v>524</v>
      </c>
    </row>
    <row r="129" spans="1:51" s="13" customFormat="1" ht="12">
      <c r="A129" s="13"/>
      <c r="B129" s="233"/>
      <c r="C129" s="234"/>
      <c r="D129" s="235" t="s">
        <v>182</v>
      </c>
      <c r="E129" s="236" t="s">
        <v>1</v>
      </c>
      <c r="F129" s="237" t="s">
        <v>525</v>
      </c>
      <c r="G129" s="234"/>
      <c r="H129" s="238">
        <v>33.75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182</v>
      </c>
      <c r="AU129" s="244" t="s">
        <v>86</v>
      </c>
      <c r="AV129" s="13" t="s">
        <v>86</v>
      </c>
      <c r="AW129" s="13" t="s">
        <v>32</v>
      </c>
      <c r="AX129" s="13" t="s">
        <v>76</v>
      </c>
      <c r="AY129" s="244" t="s">
        <v>173</v>
      </c>
    </row>
    <row r="130" spans="1:51" s="14" customFormat="1" ht="12">
      <c r="A130" s="14"/>
      <c r="B130" s="245"/>
      <c r="C130" s="246"/>
      <c r="D130" s="235" t="s">
        <v>182</v>
      </c>
      <c r="E130" s="247" t="s">
        <v>130</v>
      </c>
      <c r="F130" s="248" t="s">
        <v>185</v>
      </c>
      <c r="G130" s="246"/>
      <c r="H130" s="249">
        <v>33.75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182</v>
      </c>
      <c r="AU130" s="255" t="s">
        <v>86</v>
      </c>
      <c r="AV130" s="14" t="s">
        <v>180</v>
      </c>
      <c r="AW130" s="14" t="s">
        <v>32</v>
      </c>
      <c r="AX130" s="14" t="s">
        <v>84</v>
      </c>
      <c r="AY130" s="255" t="s">
        <v>173</v>
      </c>
    </row>
    <row r="131" spans="1:65" s="2" customFormat="1" ht="37.8" customHeight="1">
      <c r="A131" s="39"/>
      <c r="B131" s="40"/>
      <c r="C131" s="220" t="s">
        <v>180</v>
      </c>
      <c r="D131" s="220" t="s">
        <v>175</v>
      </c>
      <c r="E131" s="221" t="s">
        <v>526</v>
      </c>
      <c r="F131" s="222" t="s">
        <v>527</v>
      </c>
      <c r="G131" s="223" t="s">
        <v>178</v>
      </c>
      <c r="H131" s="224">
        <v>36.938</v>
      </c>
      <c r="I131" s="225"/>
      <c r="J131" s="226">
        <f>ROUND(I131*H131,2)</f>
        <v>0</v>
      </c>
      <c r="K131" s="222" t="s">
        <v>179</v>
      </c>
      <c r="L131" s="45"/>
      <c r="M131" s="227" t="s">
        <v>1</v>
      </c>
      <c r="N131" s="228" t="s">
        <v>41</v>
      </c>
      <c r="O131" s="92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1" t="s">
        <v>180</v>
      </c>
      <c r="AT131" s="231" t="s">
        <v>175</v>
      </c>
      <c r="AU131" s="231" t="s">
        <v>86</v>
      </c>
      <c r="AY131" s="18" t="s">
        <v>173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84</v>
      </c>
      <c r="BK131" s="232">
        <f>ROUND(I131*H131,2)</f>
        <v>0</v>
      </c>
      <c r="BL131" s="18" t="s">
        <v>180</v>
      </c>
      <c r="BM131" s="231" t="s">
        <v>528</v>
      </c>
    </row>
    <row r="132" spans="1:51" s="13" customFormat="1" ht="12">
      <c r="A132" s="13"/>
      <c r="B132" s="233"/>
      <c r="C132" s="234"/>
      <c r="D132" s="235" t="s">
        <v>182</v>
      </c>
      <c r="E132" s="236" t="s">
        <v>1</v>
      </c>
      <c r="F132" s="237" t="s">
        <v>529</v>
      </c>
      <c r="G132" s="234"/>
      <c r="H132" s="238">
        <v>36.938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182</v>
      </c>
      <c r="AU132" s="244" t="s">
        <v>86</v>
      </c>
      <c r="AV132" s="13" t="s">
        <v>86</v>
      </c>
      <c r="AW132" s="13" t="s">
        <v>32</v>
      </c>
      <c r="AX132" s="13" t="s">
        <v>76</v>
      </c>
      <c r="AY132" s="244" t="s">
        <v>173</v>
      </c>
    </row>
    <row r="133" spans="1:51" s="14" customFormat="1" ht="12">
      <c r="A133" s="14"/>
      <c r="B133" s="245"/>
      <c r="C133" s="246"/>
      <c r="D133" s="235" t="s">
        <v>182</v>
      </c>
      <c r="E133" s="247" t="s">
        <v>1</v>
      </c>
      <c r="F133" s="248" t="s">
        <v>185</v>
      </c>
      <c r="G133" s="246"/>
      <c r="H133" s="249">
        <v>36.938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182</v>
      </c>
      <c r="AU133" s="255" t="s">
        <v>86</v>
      </c>
      <c r="AV133" s="14" t="s">
        <v>180</v>
      </c>
      <c r="AW133" s="14" t="s">
        <v>32</v>
      </c>
      <c r="AX133" s="14" t="s">
        <v>84</v>
      </c>
      <c r="AY133" s="255" t="s">
        <v>173</v>
      </c>
    </row>
    <row r="134" spans="1:65" s="2" customFormat="1" ht="24.15" customHeight="1">
      <c r="A134" s="39"/>
      <c r="B134" s="40"/>
      <c r="C134" s="220" t="s">
        <v>200</v>
      </c>
      <c r="D134" s="220" t="s">
        <v>175</v>
      </c>
      <c r="E134" s="221" t="s">
        <v>201</v>
      </c>
      <c r="F134" s="222" t="s">
        <v>202</v>
      </c>
      <c r="G134" s="223" t="s">
        <v>178</v>
      </c>
      <c r="H134" s="224">
        <v>36.938</v>
      </c>
      <c r="I134" s="225"/>
      <c r="J134" s="226">
        <f>ROUND(I134*H134,2)</f>
        <v>0</v>
      </c>
      <c r="K134" s="222" t="s">
        <v>179</v>
      </c>
      <c r="L134" s="45"/>
      <c r="M134" s="227" t="s">
        <v>1</v>
      </c>
      <c r="N134" s="228" t="s">
        <v>41</v>
      </c>
      <c r="O134" s="92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1" t="s">
        <v>180</v>
      </c>
      <c r="AT134" s="231" t="s">
        <v>175</v>
      </c>
      <c r="AU134" s="231" t="s">
        <v>86</v>
      </c>
      <c r="AY134" s="18" t="s">
        <v>173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84</v>
      </c>
      <c r="BK134" s="232">
        <f>ROUND(I134*H134,2)</f>
        <v>0</v>
      </c>
      <c r="BL134" s="18" t="s">
        <v>180</v>
      </c>
      <c r="BM134" s="231" t="s">
        <v>203</v>
      </c>
    </row>
    <row r="135" spans="1:51" s="13" customFormat="1" ht="12">
      <c r="A135" s="13"/>
      <c r="B135" s="233"/>
      <c r="C135" s="234"/>
      <c r="D135" s="235" t="s">
        <v>182</v>
      </c>
      <c r="E135" s="236" t="s">
        <v>1</v>
      </c>
      <c r="F135" s="237" t="s">
        <v>194</v>
      </c>
      <c r="G135" s="234"/>
      <c r="H135" s="238">
        <v>36.938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182</v>
      </c>
      <c r="AU135" s="244" t="s">
        <v>86</v>
      </c>
      <c r="AV135" s="13" t="s">
        <v>86</v>
      </c>
      <c r="AW135" s="13" t="s">
        <v>32</v>
      </c>
      <c r="AX135" s="13" t="s">
        <v>84</v>
      </c>
      <c r="AY135" s="244" t="s">
        <v>173</v>
      </c>
    </row>
    <row r="136" spans="1:65" s="2" customFormat="1" ht="16.5" customHeight="1">
      <c r="A136" s="39"/>
      <c r="B136" s="40"/>
      <c r="C136" s="220" t="s">
        <v>205</v>
      </c>
      <c r="D136" s="220" t="s">
        <v>175</v>
      </c>
      <c r="E136" s="221" t="s">
        <v>212</v>
      </c>
      <c r="F136" s="222" t="s">
        <v>213</v>
      </c>
      <c r="G136" s="223" t="s">
        <v>178</v>
      </c>
      <c r="H136" s="224">
        <v>18.469</v>
      </c>
      <c r="I136" s="225"/>
      <c r="J136" s="226">
        <f>ROUND(I136*H136,2)</f>
        <v>0</v>
      </c>
      <c r="K136" s="222" t="s">
        <v>179</v>
      </c>
      <c r="L136" s="45"/>
      <c r="M136" s="227" t="s">
        <v>1</v>
      </c>
      <c r="N136" s="228" t="s">
        <v>41</v>
      </c>
      <c r="O136" s="92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1" t="s">
        <v>180</v>
      </c>
      <c r="AT136" s="231" t="s">
        <v>175</v>
      </c>
      <c r="AU136" s="231" t="s">
        <v>86</v>
      </c>
      <c r="AY136" s="18" t="s">
        <v>173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84</v>
      </c>
      <c r="BK136" s="232">
        <f>ROUND(I136*H136,2)</f>
        <v>0</v>
      </c>
      <c r="BL136" s="18" t="s">
        <v>180</v>
      </c>
      <c r="BM136" s="231" t="s">
        <v>214</v>
      </c>
    </row>
    <row r="137" spans="1:51" s="13" customFormat="1" ht="12">
      <c r="A137" s="13"/>
      <c r="B137" s="233"/>
      <c r="C137" s="234"/>
      <c r="D137" s="235" t="s">
        <v>182</v>
      </c>
      <c r="E137" s="236" t="s">
        <v>1</v>
      </c>
      <c r="F137" s="237" t="s">
        <v>139</v>
      </c>
      <c r="G137" s="234"/>
      <c r="H137" s="238">
        <v>18.469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182</v>
      </c>
      <c r="AU137" s="244" t="s">
        <v>86</v>
      </c>
      <c r="AV137" s="13" t="s">
        <v>86</v>
      </c>
      <c r="AW137" s="13" t="s">
        <v>32</v>
      </c>
      <c r="AX137" s="13" t="s">
        <v>84</v>
      </c>
      <c r="AY137" s="244" t="s">
        <v>173</v>
      </c>
    </row>
    <row r="138" spans="1:65" s="2" customFormat="1" ht="24.15" customHeight="1">
      <c r="A138" s="39"/>
      <c r="B138" s="40"/>
      <c r="C138" s="220" t="s">
        <v>211</v>
      </c>
      <c r="D138" s="220" t="s">
        <v>175</v>
      </c>
      <c r="E138" s="221" t="s">
        <v>217</v>
      </c>
      <c r="F138" s="222" t="s">
        <v>218</v>
      </c>
      <c r="G138" s="223" t="s">
        <v>178</v>
      </c>
      <c r="H138" s="224">
        <v>18.469</v>
      </c>
      <c r="I138" s="225"/>
      <c r="J138" s="226">
        <f>ROUND(I138*H138,2)</f>
        <v>0</v>
      </c>
      <c r="K138" s="222" t="s">
        <v>179</v>
      </c>
      <c r="L138" s="45"/>
      <c r="M138" s="227" t="s">
        <v>1</v>
      </c>
      <c r="N138" s="228" t="s">
        <v>41</v>
      </c>
      <c r="O138" s="92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1" t="s">
        <v>180</v>
      </c>
      <c r="AT138" s="231" t="s">
        <v>175</v>
      </c>
      <c r="AU138" s="231" t="s">
        <v>86</v>
      </c>
      <c r="AY138" s="18" t="s">
        <v>173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84</v>
      </c>
      <c r="BK138" s="232">
        <f>ROUND(I138*H138,2)</f>
        <v>0</v>
      </c>
      <c r="BL138" s="18" t="s">
        <v>180</v>
      </c>
      <c r="BM138" s="231" t="s">
        <v>219</v>
      </c>
    </row>
    <row r="139" spans="1:51" s="13" customFormat="1" ht="12">
      <c r="A139" s="13"/>
      <c r="B139" s="233"/>
      <c r="C139" s="234"/>
      <c r="D139" s="235" t="s">
        <v>182</v>
      </c>
      <c r="E139" s="236" t="s">
        <v>1</v>
      </c>
      <c r="F139" s="237" t="s">
        <v>530</v>
      </c>
      <c r="G139" s="234"/>
      <c r="H139" s="238">
        <v>18.469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182</v>
      </c>
      <c r="AU139" s="244" t="s">
        <v>86</v>
      </c>
      <c r="AV139" s="13" t="s">
        <v>86</v>
      </c>
      <c r="AW139" s="13" t="s">
        <v>32</v>
      </c>
      <c r="AX139" s="13" t="s">
        <v>76</v>
      </c>
      <c r="AY139" s="244" t="s">
        <v>173</v>
      </c>
    </row>
    <row r="140" spans="1:51" s="14" customFormat="1" ht="12">
      <c r="A140" s="14"/>
      <c r="B140" s="245"/>
      <c r="C140" s="246"/>
      <c r="D140" s="235" t="s">
        <v>182</v>
      </c>
      <c r="E140" s="247" t="s">
        <v>139</v>
      </c>
      <c r="F140" s="248" t="s">
        <v>185</v>
      </c>
      <c r="G140" s="246"/>
      <c r="H140" s="249">
        <v>18.469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182</v>
      </c>
      <c r="AU140" s="255" t="s">
        <v>86</v>
      </c>
      <c r="AV140" s="14" t="s">
        <v>180</v>
      </c>
      <c r="AW140" s="14" t="s">
        <v>32</v>
      </c>
      <c r="AX140" s="14" t="s">
        <v>84</v>
      </c>
      <c r="AY140" s="255" t="s">
        <v>173</v>
      </c>
    </row>
    <row r="141" spans="1:65" s="2" customFormat="1" ht="24.15" customHeight="1">
      <c r="A141" s="39"/>
      <c r="B141" s="40"/>
      <c r="C141" s="220" t="s">
        <v>216</v>
      </c>
      <c r="D141" s="220" t="s">
        <v>175</v>
      </c>
      <c r="E141" s="221" t="s">
        <v>531</v>
      </c>
      <c r="F141" s="222" t="s">
        <v>532</v>
      </c>
      <c r="G141" s="223" t="s">
        <v>178</v>
      </c>
      <c r="H141" s="224">
        <v>7.781</v>
      </c>
      <c r="I141" s="225"/>
      <c r="J141" s="226">
        <f>ROUND(I141*H141,2)</f>
        <v>0</v>
      </c>
      <c r="K141" s="222" t="s">
        <v>179</v>
      </c>
      <c r="L141" s="45"/>
      <c r="M141" s="227" t="s">
        <v>1</v>
      </c>
      <c r="N141" s="228" t="s">
        <v>41</v>
      </c>
      <c r="O141" s="92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1" t="s">
        <v>180</v>
      </c>
      <c r="AT141" s="231" t="s">
        <v>175</v>
      </c>
      <c r="AU141" s="231" t="s">
        <v>86</v>
      </c>
      <c r="AY141" s="18" t="s">
        <v>173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84</v>
      </c>
      <c r="BK141" s="232">
        <f>ROUND(I141*H141,2)</f>
        <v>0</v>
      </c>
      <c r="BL141" s="18" t="s">
        <v>180</v>
      </c>
      <c r="BM141" s="231" t="s">
        <v>533</v>
      </c>
    </row>
    <row r="142" spans="1:51" s="13" customFormat="1" ht="12">
      <c r="A142" s="13"/>
      <c r="B142" s="233"/>
      <c r="C142" s="234"/>
      <c r="D142" s="235" t="s">
        <v>182</v>
      </c>
      <c r="E142" s="236" t="s">
        <v>1</v>
      </c>
      <c r="F142" s="237" t="s">
        <v>534</v>
      </c>
      <c r="G142" s="234"/>
      <c r="H142" s="238">
        <v>22.5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182</v>
      </c>
      <c r="AU142" s="244" t="s">
        <v>86</v>
      </c>
      <c r="AV142" s="13" t="s">
        <v>86</v>
      </c>
      <c r="AW142" s="13" t="s">
        <v>32</v>
      </c>
      <c r="AX142" s="13" t="s">
        <v>76</v>
      </c>
      <c r="AY142" s="244" t="s">
        <v>173</v>
      </c>
    </row>
    <row r="143" spans="1:51" s="13" customFormat="1" ht="12">
      <c r="A143" s="13"/>
      <c r="B143" s="233"/>
      <c r="C143" s="234"/>
      <c r="D143" s="235" t="s">
        <v>182</v>
      </c>
      <c r="E143" s="236" t="s">
        <v>1</v>
      </c>
      <c r="F143" s="237" t="s">
        <v>535</v>
      </c>
      <c r="G143" s="234"/>
      <c r="H143" s="238">
        <v>-14.719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182</v>
      </c>
      <c r="AU143" s="244" t="s">
        <v>86</v>
      </c>
      <c r="AV143" s="13" t="s">
        <v>86</v>
      </c>
      <c r="AW143" s="13" t="s">
        <v>32</v>
      </c>
      <c r="AX143" s="13" t="s">
        <v>76</v>
      </c>
      <c r="AY143" s="244" t="s">
        <v>173</v>
      </c>
    </row>
    <row r="144" spans="1:51" s="14" customFormat="1" ht="12">
      <c r="A144" s="14"/>
      <c r="B144" s="245"/>
      <c r="C144" s="246"/>
      <c r="D144" s="235" t="s">
        <v>182</v>
      </c>
      <c r="E144" s="247" t="s">
        <v>1</v>
      </c>
      <c r="F144" s="248" t="s">
        <v>185</v>
      </c>
      <c r="G144" s="246"/>
      <c r="H144" s="249">
        <v>7.781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182</v>
      </c>
      <c r="AU144" s="255" t="s">
        <v>86</v>
      </c>
      <c r="AV144" s="14" t="s">
        <v>180</v>
      </c>
      <c r="AW144" s="14" t="s">
        <v>32</v>
      </c>
      <c r="AX144" s="14" t="s">
        <v>84</v>
      </c>
      <c r="AY144" s="255" t="s">
        <v>173</v>
      </c>
    </row>
    <row r="145" spans="1:65" s="2" customFormat="1" ht="16.5" customHeight="1">
      <c r="A145" s="39"/>
      <c r="B145" s="40"/>
      <c r="C145" s="256" t="s">
        <v>222</v>
      </c>
      <c r="D145" s="256" t="s">
        <v>279</v>
      </c>
      <c r="E145" s="257" t="s">
        <v>536</v>
      </c>
      <c r="F145" s="258" t="s">
        <v>537</v>
      </c>
      <c r="G145" s="259" t="s">
        <v>246</v>
      </c>
      <c r="H145" s="260">
        <v>15.562</v>
      </c>
      <c r="I145" s="261"/>
      <c r="J145" s="262">
        <f>ROUND(I145*H145,2)</f>
        <v>0</v>
      </c>
      <c r="K145" s="258" t="s">
        <v>179</v>
      </c>
      <c r="L145" s="263"/>
      <c r="M145" s="264" t="s">
        <v>1</v>
      </c>
      <c r="N145" s="265" t="s">
        <v>41</v>
      </c>
      <c r="O145" s="92"/>
      <c r="P145" s="229">
        <f>O145*H145</f>
        <v>0</v>
      </c>
      <c r="Q145" s="229">
        <v>1</v>
      </c>
      <c r="R145" s="229">
        <f>Q145*H145</f>
        <v>15.562</v>
      </c>
      <c r="S145" s="229">
        <v>0</v>
      </c>
      <c r="T145" s="23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1" t="s">
        <v>216</v>
      </c>
      <c r="AT145" s="231" t="s">
        <v>279</v>
      </c>
      <c r="AU145" s="231" t="s">
        <v>86</v>
      </c>
      <c r="AY145" s="18" t="s">
        <v>173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8" t="s">
        <v>84</v>
      </c>
      <c r="BK145" s="232">
        <f>ROUND(I145*H145,2)</f>
        <v>0</v>
      </c>
      <c r="BL145" s="18" t="s">
        <v>180</v>
      </c>
      <c r="BM145" s="231" t="s">
        <v>538</v>
      </c>
    </row>
    <row r="146" spans="1:51" s="13" customFormat="1" ht="12">
      <c r="A146" s="13"/>
      <c r="B146" s="233"/>
      <c r="C146" s="234"/>
      <c r="D146" s="235" t="s">
        <v>182</v>
      </c>
      <c r="E146" s="234"/>
      <c r="F146" s="237" t="s">
        <v>539</v>
      </c>
      <c r="G146" s="234"/>
      <c r="H146" s="238">
        <v>15.562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182</v>
      </c>
      <c r="AU146" s="244" t="s">
        <v>86</v>
      </c>
      <c r="AV146" s="13" t="s">
        <v>86</v>
      </c>
      <c r="AW146" s="13" t="s">
        <v>4</v>
      </c>
      <c r="AX146" s="13" t="s">
        <v>84</v>
      </c>
      <c r="AY146" s="244" t="s">
        <v>173</v>
      </c>
    </row>
    <row r="147" spans="1:65" s="2" customFormat="1" ht="24.15" customHeight="1">
      <c r="A147" s="39"/>
      <c r="B147" s="40"/>
      <c r="C147" s="220" t="s">
        <v>227</v>
      </c>
      <c r="D147" s="220" t="s">
        <v>175</v>
      </c>
      <c r="E147" s="221" t="s">
        <v>540</v>
      </c>
      <c r="F147" s="222" t="s">
        <v>541</v>
      </c>
      <c r="G147" s="223" t="s">
        <v>208</v>
      </c>
      <c r="H147" s="224">
        <v>18.469</v>
      </c>
      <c r="I147" s="225"/>
      <c r="J147" s="226">
        <f>ROUND(I147*H147,2)</f>
        <v>0</v>
      </c>
      <c r="K147" s="222" t="s">
        <v>179</v>
      </c>
      <c r="L147" s="45"/>
      <c r="M147" s="227" t="s">
        <v>1</v>
      </c>
      <c r="N147" s="228" t="s">
        <v>41</v>
      </c>
      <c r="O147" s="92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1" t="s">
        <v>180</v>
      </c>
      <c r="AT147" s="231" t="s">
        <v>175</v>
      </c>
      <c r="AU147" s="231" t="s">
        <v>86</v>
      </c>
      <c r="AY147" s="18" t="s">
        <v>173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84</v>
      </c>
      <c r="BK147" s="232">
        <f>ROUND(I147*H147,2)</f>
        <v>0</v>
      </c>
      <c r="BL147" s="18" t="s">
        <v>180</v>
      </c>
      <c r="BM147" s="231" t="s">
        <v>542</v>
      </c>
    </row>
    <row r="148" spans="1:51" s="13" customFormat="1" ht="12">
      <c r="A148" s="13"/>
      <c r="B148" s="233"/>
      <c r="C148" s="234"/>
      <c r="D148" s="235" t="s">
        <v>182</v>
      </c>
      <c r="E148" s="236" t="s">
        <v>1</v>
      </c>
      <c r="F148" s="237" t="s">
        <v>543</v>
      </c>
      <c r="G148" s="234"/>
      <c r="H148" s="238">
        <v>18.469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182</v>
      </c>
      <c r="AU148" s="244" t="s">
        <v>86</v>
      </c>
      <c r="AV148" s="13" t="s">
        <v>86</v>
      </c>
      <c r="AW148" s="13" t="s">
        <v>32</v>
      </c>
      <c r="AX148" s="13" t="s">
        <v>84</v>
      </c>
      <c r="AY148" s="244" t="s">
        <v>173</v>
      </c>
    </row>
    <row r="149" spans="1:65" s="2" customFormat="1" ht="24.15" customHeight="1">
      <c r="A149" s="39"/>
      <c r="B149" s="40"/>
      <c r="C149" s="220" t="s">
        <v>232</v>
      </c>
      <c r="D149" s="220" t="s">
        <v>175</v>
      </c>
      <c r="E149" s="221" t="s">
        <v>544</v>
      </c>
      <c r="F149" s="222" t="s">
        <v>545</v>
      </c>
      <c r="G149" s="223" t="s">
        <v>208</v>
      </c>
      <c r="H149" s="224">
        <v>112.5</v>
      </c>
      <c r="I149" s="225"/>
      <c r="J149" s="226">
        <f>ROUND(I149*H149,2)</f>
        <v>0</v>
      </c>
      <c r="K149" s="222" t="s">
        <v>179</v>
      </c>
      <c r="L149" s="45"/>
      <c r="M149" s="227" t="s">
        <v>1</v>
      </c>
      <c r="N149" s="228" t="s">
        <v>41</v>
      </c>
      <c r="O149" s="92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1" t="s">
        <v>180</v>
      </c>
      <c r="AT149" s="231" t="s">
        <v>175</v>
      </c>
      <c r="AU149" s="231" t="s">
        <v>86</v>
      </c>
      <c r="AY149" s="18" t="s">
        <v>173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84</v>
      </c>
      <c r="BK149" s="232">
        <f>ROUND(I149*H149,2)</f>
        <v>0</v>
      </c>
      <c r="BL149" s="18" t="s">
        <v>180</v>
      </c>
      <c r="BM149" s="231" t="s">
        <v>546</v>
      </c>
    </row>
    <row r="150" spans="1:51" s="13" customFormat="1" ht="12">
      <c r="A150" s="13"/>
      <c r="B150" s="233"/>
      <c r="C150" s="234"/>
      <c r="D150" s="235" t="s">
        <v>182</v>
      </c>
      <c r="E150" s="236" t="s">
        <v>1</v>
      </c>
      <c r="F150" s="237" t="s">
        <v>547</v>
      </c>
      <c r="G150" s="234"/>
      <c r="H150" s="238">
        <v>112.5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182</v>
      </c>
      <c r="AU150" s="244" t="s">
        <v>86</v>
      </c>
      <c r="AV150" s="13" t="s">
        <v>86</v>
      </c>
      <c r="AW150" s="13" t="s">
        <v>32</v>
      </c>
      <c r="AX150" s="13" t="s">
        <v>84</v>
      </c>
      <c r="AY150" s="244" t="s">
        <v>173</v>
      </c>
    </row>
    <row r="151" spans="1:65" s="2" customFormat="1" ht="16.5" customHeight="1">
      <c r="A151" s="39"/>
      <c r="B151" s="40"/>
      <c r="C151" s="256" t="s">
        <v>237</v>
      </c>
      <c r="D151" s="256" t="s">
        <v>279</v>
      </c>
      <c r="E151" s="257" t="s">
        <v>548</v>
      </c>
      <c r="F151" s="258" t="s">
        <v>549</v>
      </c>
      <c r="G151" s="259" t="s">
        <v>550</v>
      </c>
      <c r="H151" s="260">
        <v>2.25</v>
      </c>
      <c r="I151" s="261"/>
      <c r="J151" s="262">
        <f>ROUND(I151*H151,2)</f>
        <v>0</v>
      </c>
      <c r="K151" s="258" t="s">
        <v>179</v>
      </c>
      <c r="L151" s="263"/>
      <c r="M151" s="264" t="s">
        <v>1</v>
      </c>
      <c r="N151" s="265" t="s">
        <v>41</v>
      </c>
      <c r="O151" s="92"/>
      <c r="P151" s="229">
        <f>O151*H151</f>
        <v>0</v>
      </c>
      <c r="Q151" s="229">
        <v>0.001</v>
      </c>
      <c r="R151" s="229">
        <f>Q151*H151</f>
        <v>0.0022500000000000003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216</v>
      </c>
      <c r="AT151" s="231" t="s">
        <v>279</v>
      </c>
      <c r="AU151" s="231" t="s">
        <v>86</v>
      </c>
      <c r="AY151" s="18" t="s">
        <v>173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84</v>
      </c>
      <c r="BK151" s="232">
        <f>ROUND(I151*H151,2)</f>
        <v>0</v>
      </c>
      <c r="BL151" s="18" t="s">
        <v>180</v>
      </c>
      <c r="BM151" s="231" t="s">
        <v>551</v>
      </c>
    </row>
    <row r="152" spans="1:51" s="13" customFormat="1" ht="12">
      <c r="A152" s="13"/>
      <c r="B152" s="233"/>
      <c r="C152" s="234"/>
      <c r="D152" s="235" t="s">
        <v>182</v>
      </c>
      <c r="E152" s="234"/>
      <c r="F152" s="237" t="s">
        <v>552</v>
      </c>
      <c r="G152" s="234"/>
      <c r="H152" s="238">
        <v>2.25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182</v>
      </c>
      <c r="AU152" s="244" t="s">
        <v>86</v>
      </c>
      <c r="AV152" s="13" t="s">
        <v>86</v>
      </c>
      <c r="AW152" s="13" t="s">
        <v>4</v>
      </c>
      <c r="AX152" s="13" t="s">
        <v>84</v>
      </c>
      <c r="AY152" s="244" t="s">
        <v>173</v>
      </c>
    </row>
    <row r="153" spans="1:65" s="2" customFormat="1" ht="24.15" customHeight="1">
      <c r="A153" s="39"/>
      <c r="B153" s="40"/>
      <c r="C153" s="220" t="s">
        <v>243</v>
      </c>
      <c r="D153" s="220" t="s">
        <v>175</v>
      </c>
      <c r="E153" s="221" t="s">
        <v>553</v>
      </c>
      <c r="F153" s="222" t="s">
        <v>554</v>
      </c>
      <c r="G153" s="223" t="s">
        <v>208</v>
      </c>
      <c r="H153" s="224">
        <v>75</v>
      </c>
      <c r="I153" s="225"/>
      <c r="J153" s="226">
        <f>ROUND(I153*H153,2)</f>
        <v>0</v>
      </c>
      <c r="K153" s="222" t="s">
        <v>179</v>
      </c>
      <c r="L153" s="45"/>
      <c r="M153" s="227" t="s">
        <v>1</v>
      </c>
      <c r="N153" s="228" t="s">
        <v>41</v>
      </c>
      <c r="O153" s="92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1" t="s">
        <v>180</v>
      </c>
      <c r="AT153" s="231" t="s">
        <v>175</v>
      </c>
      <c r="AU153" s="231" t="s">
        <v>86</v>
      </c>
      <c r="AY153" s="18" t="s">
        <v>173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8" t="s">
        <v>84</v>
      </c>
      <c r="BK153" s="232">
        <f>ROUND(I153*H153,2)</f>
        <v>0</v>
      </c>
      <c r="BL153" s="18" t="s">
        <v>180</v>
      </c>
      <c r="BM153" s="231" t="s">
        <v>555</v>
      </c>
    </row>
    <row r="154" spans="1:51" s="13" customFormat="1" ht="12">
      <c r="A154" s="13"/>
      <c r="B154" s="233"/>
      <c r="C154" s="234"/>
      <c r="D154" s="235" t="s">
        <v>182</v>
      </c>
      <c r="E154" s="236" t="s">
        <v>1</v>
      </c>
      <c r="F154" s="237" t="s">
        <v>556</v>
      </c>
      <c r="G154" s="234"/>
      <c r="H154" s="238">
        <v>75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182</v>
      </c>
      <c r="AU154" s="244" t="s">
        <v>86</v>
      </c>
      <c r="AV154" s="13" t="s">
        <v>86</v>
      </c>
      <c r="AW154" s="13" t="s">
        <v>32</v>
      </c>
      <c r="AX154" s="13" t="s">
        <v>84</v>
      </c>
      <c r="AY154" s="244" t="s">
        <v>173</v>
      </c>
    </row>
    <row r="155" spans="1:63" s="12" customFormat="1" ht="22.8" customHeight="1">
      <c r="A155" s="12"/>
      <c r="B155" s="204"/>
      <c r="C155" s="205"/>
      <c r="D155" s="206" t="s">
        <v>75</v>
      </c>
      <c r="E155" s="218" t="s">
        <v>180</v>
      </c>
      <c r="F155" s="218" t="s">
        <v>557</v>
      </c>
      <c r="G155" s="205"/>
      <c r="H155" s="205"/>
      <c r="I155" s="208"/>
      <c r="J155" s="219">
        <f>BK155</f>
        <v>0</v>
      </c>
      <c r="K155" s="205"/>
      <c r="L155" s="210"/>
      <c r="M155" s="211"/>
      <c r="N155" s="212"/>
      <c r="O155" s="212"/>
      <c r="P155" s="213">
        <f>SUM(P156:P157)</f>
        <v>0</v>
      </c>
      <c r="Q155" s="212"/>
      <c r="R155" s="213">
        <f>SUM(R156:R157)</f>
        <v>0</v>
      </c>
      <c r="S155" s="212"/>
      <c r="T155" s="214">
        <f>SUM(T156:T157)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5" t="s">
        <v>84</v>
      </c>
      <c r="AT155" s="216" t="s">
        <v>75</v>
      </c>
      <c r="AU155" s="216" t="s">
        <v>84</v>
      </c>
      <c r="AY155" s="215" t="s">
        <v>173</v>
      </c>
      <c r="BK155" s="217">
        <f>SUM(BK156:BK157)</f>
        <v>0</v>
      </c>
    </row>
    <row r="156" spans="1:65" s="2" customFormat="1" ht="24.15" customHeight="1">
      <c r="A156" s="39"/>
      <c r="B156" s="40"/>
      <c r="C156" s="220" t="s">
        <v>250</v>
      </c>
      <c r="D156" s="220" t="s">
        <v>175</v>
      </c>
      <c r="E156" s="221" t="s">
        <v>558</v>
      </c>
      <c r="F156" s="222" t="s">
        <v>559</v>
      </c>
      <c r="G156" s="223" t="s">
        <v>178</v>
      </c>
      <c r="H156" s="224">
        <v>7.5</v>
      </c>
      <c r="I156" s="225"/>
      <c r="J156" s="226">
        <f>ROUND(I156*H156,2)</f>
        <v>0</v>
      </c>
      <c r="K156" s="222" t="s">
        <v>179</v>
      </c>
      <c r="L156" s="45"/>
      <c r="M156" s="227" t="s">
        <v>1</v>
      </c>
      <c r="N156" s="228" t="s">
        <v>41</v>
      </c>
      <c r="O156" s="92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1" t="s">
        <v>180</v>
      </c>
      <c r="AT156" s="231" t="s">
        <v>175</v>
      </c>
      <c r="AU156" s="231" t="s">
        <v>86</v>
      </c>
      <c r="AY156" s="18" t="s">
        <v>173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84</v>
      </c>
      <c r="BK156" s="232">
        <f>ROUND(I156*H156,2)</f>
        <v>0</v>
      </c>
      <c r="BL156" s="18" t="s">
        <v>180</v>
      </c>
      <c r="BM156" s="231" t="s">
        <v>560</v>
      </c>
    </row>
    <row r="157" spans="1:51" s="13" customFormat="1" ht="12">
      <c r="A157" s="13"/>
      <c r="B157" s="233"/>
      <c r="C157" s="234"/>
      <c r="D157" s="235" t="s">
        <v>182</v>
      </c>
      <c r="E157" s="236" t="s">
        <v>1</v>
      </c>
      <c r="F157" s="237" t="s">
        <v>561</v>
      </c>
      <c r="G157" s="234"/>
      <c r="H157" s="238">
        <v>7.5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182</v>
      </c>
      <c r="AU157" s="244" t="s">
        <v>86</v>
      </c>
      <c r="AV157" s="13" t="s">
        <v>86</v>
      </c>
      <c r="AW157" s="13" t="s">
        <v>32</v>
      </c>
      <c r="AX157" s="13" t="s">
        <v>84</v>
      </c>
      <c r="AY157" s="244" t="s">
        <v>173</v>
      </c>
    </row>
    <row r="158" spans="1:63" s="12" customFormat="1" ht="22.8" customHeight="1">
      <c r="A158" s="12"/>
      <c r="B158" s="204"/>
      <c r="C158" s="205"/>
      <c r="D158" s="206" t="s">
        <v>75</v>
      </c>
      <c r="E158" s="218" t="s">
        <v>216</v>
      </c>
      <c r="F158" s="218" t="s">
        <v>562</v>
      </c>
      <c r="G158" s="205"/>
      <c r="H158" s="205"/>
      <c r="I158" s="208"/>
      <c r="J158" s="219">
        <f>BK158</f>
        <v>0</v>
      </c>
      <c r="K158" s="205"/>
      <c r="L158" s="210"/>
      <c r="M158" s="211"/>
      <c r="N158" s="212"/>
      <c r="O158" s="212"/>
      <c r="P158" s="213">
        <f>SUM(P159:P160)</f>
        <v>0</v>
      </c>
      <c r="Q158" s="212"/>
      <c r="R158" s="213">
        <f>SUM(R159:R160)</f>
        <v>3.30376</v>
      </c>
      <c r="S158" s="212"/>
      <c r="T158" s="214">
        <f>SUM(T159:T160)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5" t="s">
        <v>84</v>
      </c>
      <c r="AT158" s="216" t="s">
        <v>75</v>
      </c>
      <c r="AU158" s="216" t="s">
        <v>84</v>
      </c>
      <c r="AY158" s="215" t="s">
        <v>173</v>
      </c>
      <c r="BK158" s="217">
        <f>SUM(BK159:BK160)</f>
        <v>0</v>
      </c>
    </row>
    <row r="159" spans="1:65" s="2" customFormat="1" ht="37.8" customHeight="1">
      <c r="A159" s="39"/>
      <c r="B159" s="40"/>
      <c r="C159" s="220" t="s">
        <v>8</v>
      </c>
      <c r="D159" s="220" t="s">
        <v>175</v>
      </c>
      <c r="E159" s="221" t="s">
        <v>563</v>
      </c>
      <c r="F159" s="222" t="s">
        <v>564</v>
      </c>
      <c r="G159" s="223" t="s">
        <v>361</v>
      </c>
      <c r="H159" s="224">
        <v>1</v>
      </c>
      <c r="I159" s="225"/>
      <c r="J159" s="226">
        <f>ROUND(I159*H159,2)</f>
        <v>0</v>
      </c>
      <c r="K159" s="222" t="s">
        <v>1</v>
      </c>
      <c r="L159" s="45"/>
      <c r="M159" s="227" t="s">
        <v>1</v>
      </c>
      <c r="N159" s="228" t="s">
        <v>41</v>
      </c>
      <c r="O159" s="92"/>
      <c r="P159" s="229">
        <f>O159*H159</f>
        <v>0</v>
      </c>
      <c r="Q159" s="229">
        <v>1E-05</v>
      </c>
      <c r="R159" s="229">
        <f>Q159*H159</f>
        <v>1E-05</v>
      </c>
      <c r="S159" s="229">
        <v>0</v>
      </c>
      <c r="T159" s="23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1" t="s">
        <v>180</v>
      </c>
      <c r="AT159" s="231" t="s">
        <v>175</v>
      </c>
      <c r="AU159" s="231" t="s">
        <v>86</v>
      </c>
      <c r="AY159" s="18" t="s">
        <v>173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84</v>
      </c>
      <c r="BK159" s="232">
        <f>ROUND(I159*H159,2)</f>
        <v>0</v>
      </c>
      <c r="BL159" s="18" t="s">
        <v>180</v>
      </c>
      <c r="BM159" s="231" t="s">
        <v>565</v>
      </c>
    </row>
    <row r="160" spans="1:65" s="2" customFormat="1" ht="24.15" customHeight="1">
      <c r="A160" s="39"/>
      <c r="B160" s="40"/>
      <c r="C160" s="220" t="s">
        <v>260</v>
      </c>
      <c r="D160" s="220" t="s">
        <v>175</v>
      </c>
      <c r="E160" s="221" t="s">
        <v>566</v>
      </c>
      <c r="F160" s="222" t="s">
        <v>567</v>
      </c>
      <c r="G160" s="223" t="s">
        <v>288</v>
      </c>
      <c r="H160" s="224">
        <v>75</v>
      </c>
      <c r="I160" s="225"/>
      <c r="J160" s="226">
        <f>ROUND(I160*H160,2)</f>
        <v>0</v>
      </c>
      <c r="K160" s="222" t="s">
        <v>179</v>
      </c>
      <c r="L160" s="45"/>
      <c r="M160" s="227" t="s">
        <v>1</v>
      </c>
      <c r="N160" s="228" t="s">
        <v>41</v>
      </c>
      <c r="O160" s="92"/>
      <c r="P160" s="229">
        <f>O160*H160</f>
        <v>0</v>
      </c>
      <c r="Q160" s="229">
        <v>0.04405</v>
      </c>
      <c r="R160" s="229">
        <f>Q160*H160</f>
        <v>3.30375</v>
      </c>
      <c r="S160" s="229">
        <v>0</v>
      </c>
      <c r="T160" s="23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1" t="s">
        <v>180</v>
      </c>
      <c r="AT160" s="231" t="s">
        <v>175</v>
      </c>
      <c r="AU160" s="231" t="s">
        <v>86</v>
      </c>
      <c r="AY160" s="18" t="s">
        <v>173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84</v>
      </c>
      <c r="BK160" s="232">
        <f>ROUND(I160*H160,2)</f>
        <v>0</v>
      </c>
      <c r="BL160" s="18" t="s">
        <v>180</v>
      </c>
      <c r="BM160" s="231" t="s">
        <v>568</v>
      </c>
    </row>
    <row r="161" spans="1:63" s="12" customFormat="1" ht="22.8" customHeight="1">
      <c r="A161" s="12"/>
      <c r="B161" s="204"/>
      <c r="C161" s="205"/>
      <c r="D161" s="206" t="s">
        <v>75</v>
      </c>
      <c r="E161" s="218" t="s">
        <v>305</v>
      </c>
      <c r="F161" s="218" t="s">
        <v>306</v>
      </c>
      <c r="G161" s="205"/>
      <c r="H161" s="205"/>
      <c r="I161" s="208"/>
      <c r="J161" s="219">
        <f>BK161</f>
        <v>0</v>
      </c>
      <c r="K161" s="205"/>
      <c r="L161" s="210"/>
      <c r="M161" s="211"/>
      <c r="N161" s="212"/>
      <c r="O161" s="212"/>
      <c r="P161" s="213">
        <f>P162</f>
        <v>0</v>
      </c>
      <c r="Q161" s="212"/>
      <c r="R161" s="213">
        <f>R162</f>
        <v>0</v>
      </c>
      <c r="S161" s="212"/>
      <c r="T161" s="214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5" t="s">
        <v>84</v>
      </c>
      <c r="AT161" s="216" t="s">
        <v>75</v>
      </c>
      <c r="AU161" s="216" t="s">
        <v>84</v>
      </c>
      <c r="AY161" s="215" t="s">
        <v>173</v>
      </c>
      <c r="BK161" s="217">
        <f>BK162</f>
        <v>0</v>
      </c>
    </row>
    <row r="162" spans="1:65" s="2" customFormat="1" ht="24.15" customHeight="1">
      <c r="A162" s="39"/>
      <c r="B162" s="40"/>
      <c r="C162" s="220" t="s">
        <v>266</v>
      </c>
      <c r="D162" s="220" t="s">
        <v>175</v>
      </c>
      <c r="E162" s="221" t="s">
        <v>569</v>
      </c>
      <c r="F162" s="222" t="s">
        <v>570</v>
      </c>
      <c r="G162" s="223" t="s">
        <v>246</v>
      </c>
      <c r="H162" s="224">
        <v>18.868</v>
      </c>
      <c r="I162" s="225"/>
      <c r="J162" s="226">
        <f>ROUND(I162*H162,2)</f>
        <v>0</v>
      </c>
      <c r="K162" s="222" t="s">
        <v>179</v>
      </c>
      <c r="L162" s="45"/>
      <c r="M162" s="266" t="s">
        <v>1</v>
      </c>
      <c r="N162" s="267" t="s">
        <v>41</v>
      </c>
      <c r="O162" s="268"/>
      <c r="P162" s="269">
        <f>O162*H162</f>
        <v>0</v>
      </c>
      <c r="Q162" s="269">
        <v>0</v>
      </c>
      <c r="R162" s="269">
        <f>Q162*H162</f>
        <v>0</v>
      </c>
      <c r="S162" s="269">
        <v>0</v>
      </c>
      <c r="T162" s="27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1" t="s">
        <v>180</v>
      </c>
      <c r="AT162" s="231" t="s">
        <v>175</v>
      </c>
      <c r="AU162" s="231" t="s">
        <v>86</v>
      </c>
      <c r="AY162" s="18" t="s">
        <v>173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84</v>
      </c>
      <c r="BK162" s="232">
        <f>ROUND(I162*H162,2)</f>
        <v>0</v>
      </c>
      <c r="BL162" s="18" t="s">
        <v>180</v>
      </c>
      <c r="BM162" s="231" t="s">
        <v>571</v>
      </c>
    </row>
    <row r="163" spans="1:31" s="2" customFormat="1" ht="6.95" customHeight="1">
      <c r="A163" s="39"/>
      <c r="B163" s="67"/>
      <c r="C163" s="68"/>
      <c r="D163" s="68"/>
      <c r="E163" s="68"/>
      <c r="F163" s="68"/>
      <c r="G163" s="68"/>
      <c r="H163" s="68"/>
      <c r="I163" s="68"/>
      <c r="J163" s="68"/>
      <c r="K163" s="68"/>
      <c r="L163" s="45"/>
      <c r="M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</row>
  </sheetData>
  <sheetProtection password="CC35" sheet="1" objects="1" scenarios="1" formatColumns="0" formatRows="0" autoFilter="0"/>
  <autoFilter ref="C120:K16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  <c r="AZ2" s="137" t="s">
        <v>572</v>
      </c>
      <c r="BA2" s="137" t="s">
        <v>573</v>
      </c>
      <c r="BB2" s="137" t="s">
        <v>1</v>
      </c>
      <c r="BC2" s="137" t="s">
        <v>574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291</v>
      </c>
      <c r="BA3" s="137" t="s">
        <v>575</v>
      </c>
      <c r="BB3" s="137" t="s">
        <v>1</v>
      </c>
      <c r="BC3" s="137" t="s">
        <v>576</v>
      </c>
      <c r="BD3" s="137" t="s">
        <v>86</v>
      </c>
    </row>
    <row r="4" spans="2:5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  <c r="AZ4" s="137" t="s">
        <v>133</v>
      </c>
      <c r="BA4" s="137" t="s">
        <v>134</v>
      </c>
      <c r="BB4" s="137" t="s">
        <v>1</v>
      </c>
      <c r="BC4" s="137" t="s">
        <v>577</v>
      </c>
      <c r="BD4" s="137" t="s">
        <v>86</v>
      </c>
    </row>
    <row r="5" spans="2:56" s="1" customFormat="1" ht="6.95" customHeight="1">
      <c r="B5" s="21"/>
      <c r="L5" s="21"/>
      <c r="AZ5" s="137" t="s">
        <v>136</v>
      </c>
      <c r="BA5" s="137" t="s">
        <v>137</v>
      </c>
      <c r="BB5" s="137" t="s">
        <v>1</v>
      </c>
      <c r="BC5" s="137" t="s">
        <v>578</v>
      </c>
      <c r="BD5" s="137" t="s">
        <v>86</v>
      </c>
    </row>
    <row r="6" spans="2:56" s="1" customFormat="1" ht="12" customHeight="1">
      <c r="B6" s="21"/>
      <c r="D6" s="142" t="s">
        <v>16</v>
      </c>
      <c r="L6" s="21"/>
      <c r="AZ6" s="137" t="s">
        <v>139</v>
      </c>
      <c r="BA6" s="137" t="s">
        <v>140</v>
      </c>
      <c r="BB6" s="137" t="s">
        <v>1</v>
      </c>
      <c r="BC6" s="137" t="s">
        <v>579</v>
      </c>
      <c r="BD6" s="137" t="s">
        <v>86</v>
      </c>
    </row>
    <row r="7" spans="2:12" s="1" customFormat="1" ht="16.5" customHeight="1">
      <c r="B7" s="21"/>
      <c r="E7" s="143" t="str">
        <f>'Rekapitulace stavby'!K6</f>
        <v>Vranovice sportoviště (9.9.2022)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580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ROUND((SUM(BE121:BE173)),2)</f>
        <v>0</v>
      </c>
      <c r="G33" s="39"/>
      <c r="H33" s="39"/>
      <c r="I33" s="157">
        <v>0.21</v>
      </c>
      <c r="J33" s="156">
        <f>ROUND(((SUM(BE121:BE173))*I33),2)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ROUND((SUM(BF121:BF173)),2)</f>
        <v>0</v>
      </c>
      <c r="G34" s="39"/>
      <c r="H34" s="39"/>
      <c r="I34" s="157">
        <v>0.15</v>
      </c>
      <c r="J34" s="156">
        <f>ROUND(((SUM(BF121:BF173))*I34),2)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ROUND((SUM(BG121:BG173)),2)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ROUND((SUM(BH121:BH173)),2)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ROUND((SUM(BI121:BI173)),2)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(9.9.2022)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02 - Parkoviště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J122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J123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153</v>
      </c>
      <c r="E99" s="190"/>
      <c r="F99" s="190"/>
      <c r="G99" s="190"/>
      <c r="H99" s="190"/>
      <c r="I99" s="190"/>
      <c r="J99" s="191">
        <f>J143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154</v>
      </c>
      <c r="E100" s="190"/>
      <c r="F100" s="190"/>
      <c r="G100" s="190"/>
      <c r="H100" s="190"/>
      <c r="I100" s="190"/>
      <c r="J100" s="191">
        <f>J157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155</v>
      </c>
      <c r="E101" s="190"/>
      <c r="F101" s="190"/>
      <c r="G101" s="190"/>
      <c r="H101" s="190"/>
      <c r="I101" s="190"/>
      <c r="J101" s="191">
        <f>J172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158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6" t="str">
        <f>E7</f>
        <v>Vranovice sportoviště (9.9.2022)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142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SO 02 - Parkoviště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Vranovice</v>
      </c>
      <c r="G115" s="41"/>
      <c r="H115" s="41"/>
      <c r="I115" s="33" t="s">
        <v>22</v>
      </c>
      <c r="J115" s="80" t="str">
        <f>IF(J12="","",J12)</f>
        <v>9. 9. 2022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40.05" customHeight="1">
      <c r="A117" s="39"/>
      <c r="B117" s="40"/>
      <c r="C117" s="33" t="s">
        <v>24</v>
      </c>
      <c r="D117" s="41"/>
      <c r="E117" s="41"/>
      <c r="F117" s="28" t="str">
        <f>E15</f>
        <v>Obec Vranovice, Školní 1, Vranovice 691 25</v>
      </c>
      <c r="G117" s="41"/>
      <c r="H117" s="41"/>
      <c r="I117" s="33" t="s">
        <v>30</v>
      </c>
      <c r="J117" s="37" t="str">
        <f>E21</f>
        <v xml:space="preserve">Projecticon s.r.o., A. Kopeckého 151, Nový Hrádek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33</v>
      </c>
      <c r="J118" s="37" t="str">
        <f>E24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3"/>
      <c r="B120" s="194"/>
      <c r="C120" s="195" t="s">
        <v>159</v>
      </c>
      <c r="D120" s="196" t="s">
        <v>61</v>
      </c>
      <c r="E120" s="196" t="s">
        <v>57</v>
      </c>
      <c r="F120" s="196" t="s">
        <v>58</v>
      </c>
      <c r="G120" s="196" t="s">
        <v>160</v>
      </c>
      <c r="H120" s="196" t="s">
        <v>161</v>
      </c>
      <c r="I120" s="196" t="s">
        <v>162</v>
      </c>
      <c r="J120" s="196" t="s">
        <v>146</v>
      </c>
      <c r="K120" s="197" t="s">
        <v>163</v>
      </c>
      <c r="L120" s="198"/>
      <c r="M120" s="101" t="s">
        <v>1</v>
      </c>
      <c r="N120" s="102" t="s">
        <v>40</v>
      </c>
      <c r="O120" s="102" t="s">
        <v>164</v>
      </c>
      <c r="P120" s="102" t="s">
        <v>165</v>
      </c>
      <c r="Q120" s="102" t="s">
        <v>166</v>
      </c>
      <c r="R120" s="102" t="s">
        <v>167</v>
      </c>
      <c r="S120" s="102" t="s">
        <v>168</v>
      </c>
      <c r="T120" s="103" t="s">
        <v>169</v>
      </c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</row>
    <row r="121" spans="1:63" s="2" customFormat="1" ht="22.8" customHeight="1">
      <c r="A121" s="39"/>
      <c r="B121" s="40"/>
      <c r="C121" s="108" t="s">
        <v>170</v>
      </c>
      <c r="D121" s="41"/>
      <c r="E121" s="41"/>
      <c r="F121" s="41"/>
      <c r="G121" s="41"/>
      <c r="H121" s="41"/>
      <c r="I121" s="41"/>
      <c r="J121" s="199">
        <f>BK121</f>
        <v>0</v>
      </c>
      <c r="K121" s="41"/>
      <c r="L121" s="45"/>
      <c r="M121" s="104"/>
      <c r="N121" s="200"/>
      <c r="O121" s="105"/>
      <c r="P121" s="201">
        <f>P122</f>
        <v>0</v>
      </c>
      <c r="Q121" s="105"/>
      <c r="R121" s="201">
        <f>R122</f>
        <v>23.13398</v>
      </c>
      <c r="S121" s="105"/>
      <c r="T121" s="202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75</v>
      </c>
      <c r="AU121" s="18" t="s">
        <v>148</v>
      </c>
      <c r="BK121" s="203">
        <f>BK122</f>
        <v>0</v>
      </c>
    </row>
    <row r="122" spans="1:63" s="12" customFormat="1" ht="25.9" customHeight="1">
      <c r="A122" s="12"/>
      <c r="B122" s="204"/>
      <c r="C122" s="205"/>
      <c r="D122" s="206" t="s">
        <v>75</v>
      </c>
      <c r="E122" s="207" t="s">
        <v>171</v>
      </c>
      <c r="F122" s="207" t="s">
        <v>172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P123+P143+P157+P172</f>
        <v>0</v>
      </c>
      <c r="Q122" s="212"/>
      <c r="R122" s="213">
        <f>R123+R143+R157+R172</f>
        <v>23.13398</v>
      </c>
      <c r="S122" s="212"/>
      <c r="T122" s="214">
        <f>T123+T143+T157+T172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84</v>
      </c>
      <c r="AT122" s="216" t="s">
        <v>75</v>
      </c>
      <c r="AU122" s="216" t="s">
        <v>76</v>
      </c>
      <c r="AY122" s="215" t="s">
        <v>173</v>
      </c>
      <c r="BK122" s="217">
        <f>BK123+BK143+BK157+BK172</f>
        <v>0</v>
      </c>
    </row>
    <row r="123" spans="1:63" s="12" customFormat="1" ht="22.8" customHeight="1">
      <c r="A123" s="12"/>
      <c r="B123" s="204"/>
      <c r="C123" s="205"/>
      <c r="D123" s="206" t="s">
        <v>75</v>
      </c>
      <c r="E123" s="218" t="s">
        <v>84</v>
      </c>
      <c r="F123" s="218" t="s">
        <v>174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SUM(P124:P142)</f>
        <v>0</v>
      </c>
      <c r="Q123" s="212"/>
      <c r="R123" s="213">
        <f>SUM(R124:R142)</f>
        <v>0</v>
      </c>
      <c r="S123" s="212"/>
      <c r="T123" s="214">
        <f>SUM(T124:T142)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84</v>
      </c>
      <c r="AT123" s="216" t="s">
        <v>75</v>
      </c>
      <c r="AU123" s="216" t="s">
        <v>84</v>
      </c>
      <c r="AY123" s="215" t="s">
        <v>173</v>
      </c>
      <c r="BK123" s="217">
        <f>SUM(BK124:BK142)</f>
        <v>0</v>
      </c>
    </row>
    <row r="124" spans="1:65" s="2" customFormat="1" ht="33" customHeight="1">
      <c r="A124" s="39"/>
      <c r="B124" s="40"/>
      <c r="C124" s="220" t="s">
        <v>84</v>
      </c>
      <c r="D124" s="220" t="s">
        <v>175</v>
      </c>
      <c r="E124" s="221" t="s">
        <v>451</v>
      </c>
      <c r="F124" s="222" t="s">
        <v>452</v>
      </c>
      <c r="G124" s="223" t="s">
        <v>178</v>
      </c>
      <c r="H124" s="224">
        <v>21.35</v>
      </c>
      <c r="I124" s="225"/>
      <c r="J124" s="226">
        <f>ROUND(I124*H124,2)</f>
        <v>0</v>
      </c>
      <c r="K124" s="222" t="s">
        <v>179</v>
      </c>
      <c r="L124" s="45"/>
      <c r="M124" s="227" t="s">
        <v>1</v>
      </c>
      <c r="N124" s="228" t="s">
        <v>41</v>
      </c>
      <c r="O124" s="92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1" t="s">
        <v>180</v>
      </c>
      <c r="AT124" s="231" t="s">
        <v>175</v>
      </c>
      <c r="AU124" s="231" t="s">
        <v>86</v>
      </c>
      <c r="AY124" s="18" t="s">
        <v>173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84</v>
      </c>
      <c r="BK124" s="232">
        <f>ROUND(I124*H124,2)</f>
        <v>0</v>
      </c>
      <c r="BL124" s="18" t="s">
        <v>180</v>
      </c>
      <c r="BM124" s="231" t="s">
        <v>581</v>
      </c>
    </row>
    <row r="125" spans="1:51" s="13" customFormat="1" ht="12">
      <c r="A125" s="13"/>
      <c r="B125" s="233"/>
      <c r="C125" s="234"/>
      <c r="D125" s="235" t="s">
        <v>182</v>
      </c>
      <c r="E125" s="236" t="s">
        <v>1</v>
      </c>
      <c r="F125" s="237" t="s">
        <v>582</v>
      </c>
      <c r="G125" s="234"/>
      <c r="H125" s="238">
        <v>21.35</v>
      </c>
      <c r="I125" s="239"/>
      <c r="J125" s="234"/>
      <c r="K125" s="234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182</v>
      </c>
      <c r="AU125" s="244" t="s">
        <v>86</v>
      </c>
      <c r="AV125" s="13" t="s">
        <v>86</v>
      </c>
      <c r="AW125" s="13" t="s">
        <v>32</v>
      </c>
      <c r="AX125" s="13" t="s">
        <v>76</v>
      </c>
      <c r="AY125" s="244" t="s">
        <v>173</v>
      </c>
    </row>
    <row r="126" spans="1:51" s="14" customFormat="1" ht="12">
      <c r="A126" s="14"/>
      <c r="B126" s="245"/>
      <c r="C126" s="246"/>
      <c r="D126" s="235" t="s">
        <v>182</v>
      </c>
      <c r="E126" s="247" t="s">
        <v>133</v>
      </c>
      <c r="F126" s="248" t="s">
        <v>185</v>
      </c>
      <c r="G126" s="246"/>
      <c r="H126" s="249">
        <v>21.35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5" t="s">
        <v>182</v>
      </c>
      <c r="AU126" s="255" t="s">
        <v>86</v>
      </c>
      <c r="AV126" s="14" t="s">
        <v>180</v>
      </c>
      <c r="AW126" s="14" t="s">
        <v>32</v>
      </c>
      <c r="AX126" s="14" t="s">
        <v>84</v>
      </c>
      <c r="AY126" s="255" t="s">
        <v>173</v>
      </c>
    </row>
    <row r="127" spans="1:65" s="2" customFormat="1" ht="24.15" customHeight="1">
      <c r="A127" s="39"/>
      <c r="B127" s="40"/>
      <c r="C127" s="220" t="s">
        <v>86</v>
      </c>
      <c r="D127" s="220" t="s">
        <v>175</v>
      </c>
      <c r="E127" s="221" t="s">
        <v>191</v>
      </c>
      <c r="F127" s="222" t="s">
        <v>192</v>
      </c>
      <c r="G127" s="223" t="s">
        <v>178</v>
      </c>
      <c r="H127" s="224">
        <v>6.3</v>
      </c>
      <c r="I127" s="225"/>
      <c r="J127" s="226">
        <f>ROUND(I127*H127,2)</f>
        <v>0</v>
      </c>
      <c r="K127" s="222" t="s">
        <v>179</v>
      </c>
      <c r="L127" s="45"/>
      <c r="M127" s="227" t="s">
        <v>1</v>
      </c>
      <c r="N127" s="228" t="s">
        <v>41</v>
      </c>
      <c r="O127" s="92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1" t="s">
        <v>180</v>
      </c>
      <c r="AT127" s="231" t="s">
        <v>175</v>
      </c>
      <c r="AU127" s="231" t="s">
        <v>86</v>
      </c>
      <c r="AY127" s="18" t="s">
        <v>173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84</v>
      </c>
      <c r="BK127" s="232">
        <f>ROUND(I127*H127,2)</f>
        <v>0</v>
      </c>
      <c r="BL127" s="18" t="s">
        <v>180</v>
      </c>
      <c r="BM127" s="231" t="s">
        <v>583</v>
      </c>
    </row>
    <row r="128" spans="1:51" s="13" customFormat="1" ht="12">
      <c r="A128" s="13"/>
      <c r="B128" s="233"/>
      <c r="C128" s="234"/>
      <c r="D128" s="235" t="s">
        <v>182</v>
      </c>
      <c r="E128" s="236" t="s">
        <v>1</v>
      </c>
      <c r="F128" s="237" t="s">
        <v>194</v>
      </c>
      <c r="G128" s="234"/>
      <c r="H128" s="238">
        <v>6.3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182</v>
      </c>
      <c r="AU128" s="244" t="s">
        <v>86</v>
      </c>
      <c r="AV128" s="13" t="s">
        <v>86</v>
      </c>
      <c r="AW128" s="13" t="s">
        <v>32</v>
      </c>
      <c r="AX128" s="13" t="s">
        <v>84</v>
      </c>
      <c r="AY128" s="244" t="s">
        <v>173</v>
      </c>
    </row>
    <row r="129" spans="1:65" s="2" customFormat="1" ht="37.8" customHeight="1">
      <c r="A129" s="39"/>
      <c r="B129" s="40"/>
      <c r="C129" s="220" t="s">
        <v>190</v>
      </c>
      <c r="D129" s="220" t="s">
        <v>175</v>
      </c>
      <c r="E129" s="221" t="s">
        <v>195</v>
      </c>
      <c r="F129" s="222" t="s">
        <v>196</v>
      </c>
      <c r="G129" s="223" t="s">
        <v>178</v>
      </c>
      <c r="H129" s="224">
        <v>18.2</v>
      </c>
      <c r="I129" s="225"/>
      <c r="J129" s="226">
        <f>ROUND(I129*H129,2)</f>
        <v>0</v>
      </c>
      <c r="K129" s="222" t="s">
        <v>179</v>
      </c>
      <c r="L129" s="45"/>
      <c r="M129" s="227" t="s">
        <v>1</v>
      </c>
      <c r="N129" s="228" t="s">
        <v>41</v>
      </c>
      <c r="O129" s="92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1" t="s">
        <v>180</v>
      </c>
      <c r="AT129" s="231" t="s">
        <v>175</v>
      </c>
      <c r="AU129" s="231" t="s">
        <v>86</v>
      </c>
      <c r="AY129" s="18" t="s">
        <v>173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84</v>
      </c>
      <c r="BK129" s="232">
        <f>ROUND(I129*H129,2)</f>
        <v>0</v>
      </c>
      <c r="BL129" s="18" t="s">
        <v>180</v>
      </c>
      <c r="BM129" s="231" t="s">
        <v>197</v>
      </c>
    </row>
    <row r="130" spans="1:51" s="13" customFormat="1" ht="12">
      <c r="A130" s="13"/>
      <c r="B130" s="233"/>
      <c r="C130" s="234"/>
      <c r="D130" s="235" t="s">
        <v>182</v>
      </c>
      <c r="E130" s="236" t="s">
        <v>1</v>
      </c>
      <c r="F130" s="237" t="s">
        <v>342</v>
      </c>
      <c r="G130" s="234"/>
      <c r="H130" s="238">
        <v>18.2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182</v>
      </c>
      <c r="AU130" s="244" t="s">
        <v>86</v>
      </c>
      <c r="AV130" s="13" t="s">
        <v>86</v>
      </c>
      <c r="AW130" s="13" t="s">
        <v>32</v>
      </c>
      <c r="AX130" s="13" t="s">
        <v>76</v>
      </c>
      <c r="AY130" s="244" t="s">
        <v>173</v>
      </c>
    </row>
    <row r="131" spans="1:51" s="14" customFormat="1" ht="12">
      <c r="A131" s="14"/>
      <c r="B131" s="245"/>
      <c r="C131" s="246"/>
      <c r="D131" s="235" t="s">
        <v>182</v>
      </c>
      <c r="E131" s="247" t="s">
        <v>136</v>
      </c>
      <c r="F131" s="248" t="s">
        <v>185</v>
      </c>
      <c r="G131" s="246"/>
      <c r="H131" s="249">
        <v>18.2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182</v>
      </c>
      <c r="AU131" s="255" t="s">
        <v>86</v>
      </c>
      <c r="AV131" s="14" t="s">
        <v>180</v>
      </c>
      <c r="AW131" s="14" t="s">
        <v>32</v>
      </c>
      <c r="AX131" s="14" t="s">
        <v>84</v>
      </c>
      <c r="AY131" s="255" t="s">
        <v>173</v>
      </c>
    </row>
    <row r="132" spans="1:65" s="2" customFormat="1" ht="24.15" customHeight="1">
      <c r="A132" s="39"/>
      <c r="B132" s="40"/>
      <c r="C132" s="220" t="s">
        <v>180</v>
      </c>
      <c r="D132" s="220" t="s">
        <v>175</v>
      </c>
      <c r="E132" s="221" t="s">
        <v>201</v>
      </c>
      <c r="F132" s="222" t="s">
        <v>202</v>
      </c>
      <c r="G132" s="223" t="s">
        <v>178</v>
      </c>
      <c r="H132" s="224">
        <v>24.5</v>
      </c>
      <c r="I132" s="225"/>
      <c r="J132" s="226">
        <f>ROUND(I132*H132,2)</f>
        <v>0</v>
      </c>
      <c r="K132" s="222" t="s">
        <v>179</v>
      </c>
      <c r="L132" s="45"/>
      <c r="M132" s="227" t="s">
        <v>1</v>
      </c>
      <c r="N132" s="228" t="s">
        <v>41</v>
      </c>
      <c r="O132" s="92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180</v>
      </c>
      <c r="AT132" s="231" t="s">
        <v>175</v>
      </c>
      <c r="AU132" s="231" t="s">
        <v>86</v>
      </c>
      <c r="AY132" s="18" t="s">
        <v>173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180</v>
      </c>
      <c r="BM132" s="231" t="s">
        <v>203</v>
      </c>
    </row>
    <row r="133" spans="1:51" s="13" customFormat="1" ht="12">
      <c r="A133" s="13"/>
      <c r="B133" s="233"/>
      <c r="C133" s="234"/>
      <c r="D133" s="235" t="s">
        <v>182</v>
      </c>
      <c r="E133" s="236" t="s">
        <v>1</v>
      </c>
      <c r="F133" s="237" t="s">
        <v>584</v>
      </c>
      <c r="G133" s="234"/>
      <c r="H133" s="238">
        <v>24.5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182</v>
      </c>
      <c r="AU133" s="244" t="s">
        <v>86</v>
      </c>
      <c r="AV133" s="13" t="s">
        <v>86</v>
      </c>
      <c r="AW133" s="13" t="s">
        <v>32</v>
      </c>
      <c r="AX133" s="13" t="s">
        <v>84</v>
      </c>
      <c r="AY133" s="244" t="s">
        <v>173</v>
      </c>
    </row>
    <row r="134" spans="1:65" s="2" customFormat="1" ht="24.15" customHeight="1">
      <c r="A134" s="39"/>
      <c r="B134" s="40"/>
      <c r="C134" s="220" t="s">
        <v>200</v>
      </c>
      <c r="D134" s="220" t="s">
        <v>175</v>
      </c>
      <c r="E134" s="221" t="s">
        <v>206</v>
      </c>
      <c r="F134" s="222" t="s">
        <v>207</v>
      </c>
      <c r="G134" s="223" t="s">
        <v>208</v>
      </c>
      <c r="H134" s="224">
        <v>59.5</v>
      </c>
      <c r="I134" s="225"/>
      <c r="J134" s="226">
        <f>ROUND(I134*H134,2)</f>
        <v>0</v>
      </c>
      <c r="K134" s="222" t="s">
        <v>179</v>
      </c>
      <c r="L134" s="45"/>
      <c r="M134" s="227" t="s">
        <v>1</v>
      </c>
      <c r="N134" s="228" t="s">
        <v>41</v>
      </c>
      <c r="O134" s="92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1" t="s">
        <v>180</v>
      </c>
      <c r="AT134" s="231" t="s">
        <v>175</v>
      </c>
      <c r="AU134" s="231" t="s">
        <v>86</v>
      </c>
      <c r="AY134" s="18" t="s">
        <v>173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84</v>
      </c>
      <c r="BK134" s="232">
        <f>ROUND(I134*H134,2)</f>
        <v>0</v>
      </c>
      <c r="BL134" s="18" t="s">
        <v>180</v>
      </c>
      <c r="BM134" s="231" t="s">
        <v>209</v>
      </c>
    </row>
    <row r="135" spans="1:51" s="13" customFormat="1" ht="12">
      <c r="A135" s="13"/>
      <c r="B135" s="233"/>
      <c r="C135" s="234"/>
      <c r="D135" s="235" t="s">
        <v>182</v>
      </c>
      <c r="E135" s="236" t="s">
        <v>1</v>
      </c>
      <c r="F135" s="237" t="s">
        <v>572</v>
      </c>
      <c r="G135" s="234"/>
      <c r="H135" s="238">
        <v>17.5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182</v>
      </c>
      <c r="AU135" s="244" t="s">
        <v>86</v>
      </c>
      <c r="AV135" s="13" t="s">
        <v>86</v>
      </c>
      <c r="AW135" s="13" t="s">
        <v>32</v>
      </c>
      <c r="AX135" s="13" t="s">
        <v>76</v>
      </c>
      <c r="AY135" s="244" t="s">
        <v>173</v>
      </c>
    </row>
    <row r="136" spans="1:51" s="13" customFormat="1" ht="12">
      <c r="A136" s="13"/>
      <c r="B136" s="233"/>
      <c r="C136" s="234"/>
      <c r="D136" s="235" t="s">
        <v>182</v>
      </c>
      <c r="E136" s="236" t="s">
        <v>1</v>
      </c>
      <c r="F136" s="237" t="s">
        <v>585</v>
      </c>
      <c r="G136" s="234"/>
      <c r="H136" s="238">
        <v>42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182</v>
      </c>
      <c r="AU136" s="244" t="s">
        <v>86</v>
      </c>
      <c r="AV136" s="13" t="s">
        <v>86</v>
      </c>
      <c r="AW136" s="13" t="s">
        <v>32</v>
      </c>
      <c r="AX136" s="13" t="s">
        <v>76</v>
      </c>
      <c r="AY136" s="244" t="s">
        <v>173</v>
      </c>
    </row>
    <row r="137" spans="1:51" s="14" customFormat="1" ht="12">
      <c r="A137" s="14"/>
      <c r="B137" s="245"/>
      <c r="C137" s="246"/>
      <c r="D137" s="235" t="s">
        <v>182</v>
      </c>
      <c r="E137" s="247" t="s">
        <v>1</v>
      </c>
      <c r="F137" s="248" t="s">
        <v>185</v>
      </c>
      <c r="G137" s="246"/>
      <c r="H137" s="249">
        <v>59.5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5" t="s">
        <v>182</v>
      </c>
      <c r="AU137" s="255" t="s">
        <v>86</v>
      </c>
      <c r="AV137" s="14" t="s">
        <v>180</v>
      </c>
      <c r="AW137" s="14" t="s">
        <v>32</v>
      </c>
      <c r="AX137" s="14" t="s">
        <v>84</v>
      </c>
      <c r="AY137" s="255" t="s">
        <v>173</v>
      </c>
    </row>
    <row r="138" spans="1:65" s="2" customFormat="1" ht="16.5" customHeight="1">
      <c r="A138" s="39"/>
      <c r="B138" s="40"/>
      <c r="C138" s="220" t="s">
        <v>205</v>
      </c>
      <c r="D138" s="220" t="s">
        <v>175</v>
      </c>
      <c r="E138" s="221" t="s">
        <v>212</v>
      </c>
      <c r="F138" s="222" t="s">
        <v>213</v>
      </c>
      <c r="G138" s="223" t="s">
        <v>178</v>
      </c>
      <c r="H138" s="224">
        <v>21.35</v>
      </c>
      <c r="I138" s="225"/>
      <c r="J138" s="226">
        <f>ROUND(I138*H138,2)</f>
        <v>0</v>
      </c>
      <c r="K138" s="222" t="s">
        <v>179</v>
      </c>
      <c r="L138" s="45"/>
      <c r="M138" s="227" t="s">
        <v>1</v>
      </c>
      <c r="N138" s="228" t="s">
        <v>41</v>
      </c>
      <c r="O138" s="92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1" t="s">
        <v>180</v>
      </c>
      <c r="AT138" s="231" t="s">
        <v>175</v>
      </c>
      <c r="AU138" s="231" t="s">
        <v>86</v>
      </c>
      <c r="AY138" s="18" t="s">
        <v>173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84</v>
      </c>
      <c r="BK138" s="232">
        <f>ROUND(I138*H138,2)</f>
        <v>0</v>
      </c>
      <c r="BL138" s="18" t="s">
        <v>180</v>
      </c>
      <c r="BM138" s="231" t="s">
        <v>214</v>
      </c>
    </row>
    <row r="139" spans="1:51" s="13" customFormat="1" ht="12">
      <c r="A139" s="13"/>
      <c r="B139" s="233"/>
      <c r="C139" s="234"/>
      <c r="D139" s="235" t="s">
        <v>182</v>
      </c>
      <c r="E139" s="236" t="s">
        <v>1</v>
      </c>
      <c r="F139" s="237" t="s">
        <v>586</v>
      </c>
      <c r="G139" s="234"/>
      <c r="H139" s="238">
        <v>21.35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182</v>
      </c>
      <c r="AU139" s="244" t="s">
        <v>86</v>
      </c>
      <c r="AV139" s="13" t="s">
        <v>86</v>
      </c>
      <c r="AW139" s="13" t="s">
        <v>32</v>
      </c>
      <c r="AX139" s="13" t="s">
        <v>84</v>
      </c>
      <c r="AY139" s="244" t="s">
        <v>173</v>
      </c>
    </row>
    <row r="140" spans="1:65" s="2" customFormat="1" ht="24.15" customHeight="1">
      <c r="A140" s="39"/>
      <c r="B140" s="40"/>
      <c r="C140" s="220" t="s">
        <v>211</v>
      </c>
      <c r="D140" s="220" t="s">
        <v>175</v>
      </c>
      <c r="E140" s="221" t="s">
        <v>217</v>
      </c>
      <c r="F140" s="222" t="s">
        <v>218</v>
      </c>
      <c r="G140" s="223" t="s">
        <v>178</v>
      </c>
      <c r="H140" s="224">
        <v>3.15</v>
      </c>
      <c r="I140" s="225"/>
      <c r="J140" s="226">
        <f>ROUND(I140*H140,2)</f>
        <v>0</v>
      </c>
      <c r="K140" s="222" t="s">
        <v>179</v>
      </c>
      <c r="L140" s="45"/>
      <c r="M140" s="227" t="s">
        <v>1</v>
      </c>
      <c r="N140" s="228" t="s">
        <v>41</v>
      </c>
      <c r="O140" s="92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1" t="s">
        <v>180</v>
      </c>
      <c r="AT140" s="231" t="s">
        <v>175</v>
      </c>
      <c r="AU140" s="231" t="s">
        <v>86</v>
      </c>
      <c r="AY140" s="18" t="s">
        <v>173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84</v>
      </c>
      <c r="BK140" s="232">
        <f>ROUND(I140*H140,2)</f>
        <v>0</v>
      </c>
      <c r="BL140" s="18" t="s">
        <v>180</v>
      </c>
      <c r="BM140" s="231" t="s">
        <v>587</v>
      </c>
    </row>
    <row r="141" spans="1:51" s="13" customFormat="1" ht="12">
      <c r="A141" s="13"/>
      <c r="B141" s="233"/>
      <c r="C141" s="234"/>
      <c r="D141" s="235" t="s">
        <v>182</v>
      </c>
      <c r="E141" s="236" t="s">
        <v>1</v>
      </c>
      <c r="F141" s="237" t="s">
        <v>588</v>
      </c>
      <c r="G141" s="234"/>
      <c r="H141" s="238">
        <v>3.15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182</v>
      </c>
      <c r="AU141" s="244" t="s">
        <v>86</v>
      </c>
      <c r="AV141" s="13" t="s">
        <v>86</v>
      </c>
      <c r="AW141" s="13" t="s">
        <v>32</v>
      </c>
      <c r="AX141" s="13" t="s">
        <v>76</v>
      </c>
      <c r="AY141" s="244" t="s">
        <v>173</v>
      </c>
    </row>
    <row r="142" spans="1:51" s="14" customFormat="1" ht="12">
      <c r="A142" s="14"/>
      <c r="B142" s="245"/>
      <c r="C142" s="246"/>
      <c r="D142" s="235" t="s">
        <v>182</v>
      </c>
      <c r="E142" s="247" t="s">
        <v>139</v>
      </c>
      <c r="F142" s="248" t="s">
        <v>185</v>
      </c>
      <c r="G142" s="246"/>
      <c r="H142" s="249">
        <v>3.15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182</v>
      </c>
      <c r="AU142" s="255" t="s">
        <v>86</v>
      </c>
      <c r="AV142" s="14" t="s">
        <v>180</v>
      </c>
      <c r="AW142" s="14" t="s">
        <v>32</v>
      </c>
      <c r="AX142" s="14" t="s">
        <v>84</v>
      </c>
      <c r="AY142" s="255" t="s">
        <v>173</v>
      </c>
    </row>
    <row r="143" spans="1:63" s="12" customFormat="1" ht="22.8" customHeight="1">
      <c r="A143" s="12"/>
      <c r="B143" s="204"/>
      <c r="C143" s="205"/>
      <c r="D143" s="206" t="s">
        <v>75</v>
      </c>
      <c r="E143" s="218" t="s">
        <v>200</v>
      </c>
      <c r="F143" s="218" t="s">
        <v>249</v>
      </c>
      <c r="G143" s="205"/>
      <c r="H143" s="205"/>
      <c r="I143" s="208"/>
      <c r="J143" s="219">
        <f>BK143</f>
        <v>0</v>
      </c>
      <c r="K143" s="205"/>
      <c r="L143" s="210"/>
      <c r="M143" s="211"/>
      <c r="N143" s="212"/>
      <c r="O143" s="212"/>
      <c r="P143" s="213">
        <f>SUM(P144:P156)</f>
        <v>0</v>
      </c>
      <c r="Q143" s="212"/>
      <c r="R143" s="213">
        <f>SUM(R144:R156)</f>
        <v>4.75825</v>
      </c>
      <c r="S143" s="212"/>
      <c r="T143" s="214">
        <f>SUM(T144:T156)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5" t="s">
        <v>84</v>
      </c>
      <c r="AT143" s="216" t="s">
        <v>75</v>
      </c>
      <c r="AU143" s="216" t="s">
        <v>84</v>
      </c>
      <c r="AY143" s="215" t="s">
        <v>173</v>
      </c>
      <c r="BK143" s="217">
        <f>SUM(BK144:BK156)</f>
        <v>0</v>
      </c>
    </row>
    <row r="144" spans="1:65" s="2" customFormat="1" ht="24.15" customHeight="1">
      <c r="A144" s="39"/>
      <c r="B144" s="40"/>
      <c r="C144" s="220" t="s">
        <v>216</v>
      </c>
      <c r="D144" s="220" t="s">
        <v>175</v>
      </c>
      <c r="E144" s="221" t="s">
        <v>251</v>
      </c>
      <c r="F144" s="222" t="s">
        <v>252</v>
      </c>
      <c r="G144" s="223" t="s">
        <v>208</v>
      </c>
      <c r="H144" s="224">
        <v>17.5</v>
      </c>
      <c r="I144" s="225"/>
      <c r="J144" s="226">
        <f>ROUND(I144*H144,2)</f>
        <v>0</v>
      </c>
      <c r="K144" s="222" t="s">
        <v>179</v>
      </c>
      <c r="L144" s="45"/>
      <c r="M144" s="227" t="s">
        <v>1</v>
      </c>
      <c r="N144" s="228" t="s">
        <v>41</v>
      </c>
      <c r="O144" s="92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1" t="s">
        <v>180</v>
      </c>
      <c r="AT144" s="231" t="s">
        <v>175</v>
      </c>
      <c r="AU144" s="231" t="s">
        <v>86</v>
      </c>
      <c r="AY144" s="18" t="s">
        <v>173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8" t="s">
        <v>84</v>
      </c>
      <c r="BK144" s="232">
        <f>ROUND(I144*H144,2)</f>
        <v>0</v>
      </c>
      <c r="BL144" s="18" t="s">
        <v>180</v>
      </c>
      <c r="BM144" s="231" t="s">
        <v>253</v>
      </c>
    </row>
    <row r="145" spans="1:51" s="13" customFormat="1" ht="12">
      <c r="A145" s="13"/>
      <c r="B145" s="233"/>
      <c r="C145" s="234"/>
      <c r="D145" s="235" t="s">
        <v>182</v>
      </c>
      <c r="E145" s="236" t="s">
        <v>1</v>
      </c>
      <c r="F145" s="237" t="s">
        <v>589</v>
      </c>
      <c r="G145" s="234"/>
      <c r="H145" s="238">
        <v>17.5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182</v>
      </c>
      <c r="AU145" s="244" t="s">
        <v>86</v>
      </c>
      <c r="AV145" s="13" t="s">
        <v>86</v>
      </c>
      <c r="AW145" s="13" t="s">
        <v>32</v>
      </c>
      <c r="AX145" s="13" t="s">
        <v>76</v>
      </c>
      <c r="AY145" s="244" t="s">
        <v>173</v>
      </c>
    </row>
    <row r="146" spans="1:51" s="14" customFormat="1" ht="12">
      <c r="A146" s="14"/>
      <c r="B146" s="245"/>
      <c r="C146" s="246"/>
      <c r="D146" s="235" t="s">
        <v>182</v>
      </c>
      <c r="E146" s="247" t="s">
        <v>1</v>
      </c>
      <c r="F146" s="248" t="s">
        <v>185</v>
      </c>
      <c r="G146" s="246"/>
      <c r="H146" s="249">
        <v>17.5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182</v>
      </c>
      <c r="AU146" s="255" t="s">
        <v>86</v>
      </c>
      <c r="AV146" s="14" t="s">
        <v>180</v>
      </c>
      <c r="AW146" s="14" t="s">
        <v>32</v>
      </c>
      <c r="AX146" s="14" t="s">
        <v>84</v>
      </c>
      <c r="AY146" s="255" t="s">
        <v>173</v>
      </c>
    </row>
    <row r="147" spans="1:65" s="2" customFormat="1" ht="24.15" customHeight="1">
      <c r="A147" s="39"/>
      <c r="B147" s="40"/>
      <c r="C147" s="220" t="s">
        <v>222</v>
      </c>
      <c r="D147" s="220" t="s">
        <v>175</v>
      </c>
      <c r="E147" s="221" t="s">
        <v>256</v>
      </c>
      <c r="F147" s="222" t="s">
        <v>257</v>
      </c>
      <c r="G147" s="223" t="s">
        <v>208</v>
      </c>
      <c r="H147" s="224">
        <v>17.5</v>
      </c>
      <c r="I147" s="225"/>
      <c r="J147" s="226">
        <f>ROUND(I147*H147,2)</f>
        <v>0</v>
      </c>
      <c r="K147" s="222" t="s">
        <v>179</v>
      </c>
      <c r="L147" s="45"/>
      <c r="M147" s="227" t="s">
        <v>1</v>
      </c>
      <c r="N147" s="228" t="s">
        <v>41</v>
      </c>
      <c r="O147" s="92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1" t="s">
        <v>180</v>
      </c>
      <c r="AT147" s="231" t="s">
        <v>175</v>
      </c>
      <c r="AU147" s="231" t="s">
        <v>86</v>
      </c>
      <c r="AY147" s="18" t="s">
        <v>173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84</v>
      </c>
      <c r="BK147" s="232">
        <f>ROUND(I147*H147,2)</f>
        <v>0</v>
      </c>
      <c r="BL147" s="18" t="s">
        <v>180</v>
      </c>
      <c r="BM147" s="231" t="s">
        <v>258</v>
      </c>
    </row>
    <row r="148" spans="1:51" s="13" customFormat="1" ht="12">
      <c r="A148" s="13"/>
      <c r="B148" s="233"/>
      <c r="C148" s="234"/>
      <c r="D148" s="235" t="s">
        <v>182</v>
      </c>
      <c r="E148" s="236" t="s">
        <v>1</v>
      </c>
      <c r="F148" s="237" t="s">
        <v>572</v>
      </c>
      <c r="G148" s="234"/>
      <c r="H148" s="238">
        <v>17.5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182</v>
      </c>
      <c r="AU148" s="244" t="s">
        <v>86</v>
      </c>
      <c r="AV148" s="13" t="s">
        <v>86</v>
      </c>
      <c r="AW148" s="13" t="s">
        <v>32</v>
      </c>
      <c r="AX148" s="13" t="s">
        <v>76</v>
      </c>
      <c r="AY148" s="244" t="s">
        <v>173</v>
      </c>
    </row>
    <row r="149" spans="1:51" s="14" customFormat="1" ht="12">
      <c r="A149" s="14"/>
      <c r="B149" s="245"/>
      <c r="C149" s="246"/>
      <c r="D149" s="235" t="s">
        <v>182</v>
      </c>
      <c r="E149" s="247" t="s">
        <v>1</v>
      </c>
      <c r="F149" s="248" t="s">
        <v>185</v>
      </c>
      <c r="G149" s="246"/>
      <c r="H149" s="249">
        <v>17.5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182</v>
      </c>
      <c r="AU149" s="255" t="s">
        <v>86</v>
      </c>
      <c r="AV149" s="14" t="s">
        <v>180</v>
      </c>
      <c r="AW149" s="14" t="s">
        <v>32</v>
      </c>
      <c r="AX149" s="14" t="s">
        <v>84</v>
      </c>
      <c r="AY149" s="255" t="s">
        <v>173</v>
      </c>
    </row>
    <row r="150" spans="1:65" s="2" customFormat="1" ht="24.15" customHeight="1">
      <c r="A150" s="39"/>
      <c r="B150" s="40"/>
      <c r="C150" s="220" t="s">
        <v>227</v>
      </c>
      <c r="D150" s="220" t="s">
        <v>175</v>
      </c>
      <c r="E150" s="221" t="s">
        <v>384</v>
      </c>
      <c r="F150" s="222" t="s">
        <v>385</v>
      </c>
      <c r="G150" s="223" t="s">
        <v>208</v>
      </c>
      <c r="H150" s="224">
        <v>17.5</v>
      </c>
      <c r="I150" s="225"/>
      <c r="J150" s="226">
        <f>ROUND(I150*H150,2)</f>
        <v>0</v>
      </c>
      <c r="K150" s="222" t="s">
        <v>179</v>
      </c>
      <c r="L150" s="45"/>
      <c r="M150" s="227" t="s">
        <v>1</v>
      </c>
      <c r="N150" s="228" t="s">
        <v>41</v>
      </c>
      <c r="O150" s="92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1" t="s">
        <v>180</v>
      </c>
      <c r="AT150" s="231" t="s">
        <v>175</v>
      </c>
      <c r="AU150" s="231" t="s">
        <v>86</v>
      </c>
      <c r="AY150" s="18" t="s">
        <v>173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8" t="s">
        <v>84</v>
      </c>
      <c r="BK150" s="232">
        <f>ROUND(I150*H150,2)</f>
        <v>0</v>
      </c>
      <c r="BL150" s="18" t="s">
        <v>180</v>
      </c>
      <c r="BM150" s="231" t="s">
        <v>386</v>
      </c>
    </row>
    <row r="151" spans="1:51" s="13" customFormat="1" ht="12">
      <c r="A151" s="13"/>
      <c r="B151" s="233"/>
      <c r="C151" s="234"/>
      <c r="D151" s="235" t="s">
        <v>182</v>
      </c>
      <c r="E151" s="236" t="s">
        <v>1</v>
      </c>
      <c r="F151" s="237" t="s">
        <v>572</v>
      </c>
      <c r="G151" s="234"/>
      <c r="H151" s="238">
        <v>17.5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182</v>
      </c>
      <c r="AU151" s="244" t="s">
        <v>86</v>
      </c>
      <c r="AV151" s="13" t="s">
        <v>86</v>
      </c>
      <c r="AW151" s="13" t="s">
        <v>32</v>
      </c>
      <c r="AX151" s="13" t="s">
        <v>84</v>
      </c>
      <c r="AY151" s="244" t="s">
        <v>173</v>
      </c>
    </row>
    <row r="152" spans="1:65" s="2" customFormat="1" ht="24.15" customHeight="1">
      <c r="A152" s="39"/>
      <c r="B152" s="40"/>
      <c r="C152" s="220" t="s">
        <v>232</v>
      </c>
      <c r="D152" s="220" t="s">
        <v>175</v>
      </c>
      <c r="E152" s="221" t="s">
        <v>590</v>
      </c>
      <c r="F152" s="222" t="s">
        <v>591</v>
      </c>
      <c r="G152" s="223" t="s">
        <v>208</v>
      </c>
      <c r="H152" s="224">
        <v>17.5</v>
      </c>
      <c r="I152" s="225"/>
      <c r="J152" s="226">
        <f>ROUND(I152*H152,2)</f>
        <v>0</v>
      </c>
      <c r="K152" s="222" t="s">
        <v>179</v>
      </c>
      <c r="L152" s="45"/>
      <c r="M152" s="227" t="s">
        <v>1</v>
      </c>
      <c r="N152" s="228" t="s">
        <v>41</v>
      </c>
      <c r="O152" s="92"/>
      <c r="P152" s="229">
        <f>O152*H152</f>
        <v>0</v>
      </c>
      <c r="Q152" s="229">
        <v>0.09062</v>
      </c>
      <c r="R152" s="229">
        <f>Q152*H152</f>
        <v>1.5858500000000002</v>
      </c>
      <c r="S152" s="229">
        <v>0</v>
      </c>
      <c r="T152" s="23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1" t="s">
        <v>180</v>
      </c>
      <c r="AT152" s="231" t="s">
        <v>175</v>
      </c>
      <c r="AU152" s="231" t="s">
        <v>86</v>
      </c>
      <c r="AY152" s="18" t="s">
        <v>173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84</v>
      </c>
      <c r="BK152" s="232">
        <f>ROUND(I152*H152,2)</f>
        <v>0</v>
      </c>
      <c r="BL152" s="18" t="s">
        <v>180</v>
      </c>
      <c r="BM152" s="231" t="s">
        <v>592</v>
      </c>
    </row>
    <row r="153" spans="1:51" s="13" customFormat="1" ht="12">
      <c r="A153" s="13"/>
      <c r="B153" s="233"/>
      <c r="C153" s="234"/>
      <c r="D153" s="235" t="s">
        <v>182</v>
      </c>
      <c r="E153" s="236" t="s">
        <v>1</v>
      </c>
      <c r="F153" s="237" t="s">
        <v>593</v>
      </c>
      <c r="G153" s="234"/>
      <c r="H153" s="238">
        <v>17.5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182</v>
      </c>
      <c r="AU153" s="244" t="s">
        <v>86</v>
      </c>
      <c r="AV153" s="13" t="s">
        <v>86</v>
      </c>
      <c r="AW153" s="13" t="s">
        <v>32</v>
      </c>
      <c r="AX153" s="13" t="s">
        <v>76</v>
      </c>
      <c r="AY153" s="244" t="s">
        <v>173</v>
      </c>
    </row>
    <row r="154" spans="1:51" s="14" customFormat="1" ht="12">
      <c r="A154" s="14"/>
      <c r="B154" s="245"/>
      <c r="C154" s="246"/>
      <c r="D154" s="235" t="s">
        <v>182</v>
      </c>
      <c r="E154" s="247" t="s">
        <v>572</v>
      </c>
      <c r="F154" s="248" t="s">
        <v>185</v>
      </c>
      <c r="G154" s="246"/>
      <c r="H154" s="249">
        <v>17.5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182</v>
      </c>
      <c r="AU154" s="255" t="s">
        <v>86</v>
      </c>
      <c r="AV154" s="14" t="s">
        <v>180</v>
      </c>
      <c r="AW154" s="14" t="s">
        <v>32</v>
      </c>
      <c r="AX154" s="14" t="s">
        <v>84</v>
      </c>
      <c r="AY154" s="255" t="s">
        <v>173</v>
      </c>
    </row>
    <row r="155" spans="1:65" s="2" customFormat="1" ht="16.5" customHeight="1">
      <c r="A155" s="39"/>
      <c r="B155" s="40"/>
      <c r="C155" s="256" t="s">
        <v>237</v>
      </c>
      <c r="D155" s="256" t="s">
        <v>279</v>
      </c>
      <c r="E155" s="257" t="s">
        <v>594</v>
      </c>
      <c r="F155" s="258" t="s">
        <v>595</v>
      </c>
      <c r="G155" s="259" t="s">
        <v>208</v>
      </c>
      <c r="H155" s="260">
        <v>18.025</v>
      </c>
      <c r="I155" s="261"/>
      <c r="J155" s="262">
        <f>ROUND(I155*H155,2)</f>
        <v>0</v>
      </c>
      <c r="K155" s="258" t="s">
        <v>179</v>
      </c>
      <c r="L155" s="263"/>
      <c r="M155" s="264" t="s">
        <v>1</v>
      </c>
      <c r="N155" s="265" t="s">
        <v>41</v>
      </c>
      <c r="O155" s="92"/>
      <c r="P155" s="229">
        <f>O155*H155</f>
        <v>0</v>
      </c>
      <c r="Q155" s="229">
        <v>0.176</v>
      </c>
      <c r="R155" s="229">
        <f>Q155*H155</f>
        <v>3.1723999999999997</v>
      </c>
      <c r="S155" s="229">
        <v>0</v>
      </c>
      <c r="T155" s="23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1" t="s">
        <v>216</v>
      </c>
      <c r="AT155" s="231" t="s">
        <v>279</v>
      </c>
      <c r="AU155" s="231" t="s">
        <v>86</v>
      </c>
      <c r="AY155" s="18" t="s">
        <v>173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84</v>
      </c>
      <c r="BK155" s="232">
        <f>ROUND(I155*H155,2)</f>
        <v>0</v>
      </c>
      <c r="BL155" s="18" t="s">
        <v>180</v>
      </c>
      <c r="BM155" s="231" t="s">
        <v>596</v>
      </c>
    </row>
    <row r="156" spans="1:51" s="13" customFormat="1" ht="12">
      <c r="A156" s="13"/>
      <c r="B156" s="233"/>
      <c r="C156" s="234"/>
      <c r="D156" s="235" t="s">
        <v>182</v>
      </c>
      <c r="E156" s="234"/>
      <c r="F156" s="237" t="s">
        <v>597</v>
      </c>
      <c r="G156" s="234"/>
      <c r="H156" s="238">
        <v>18.025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182</v>
      </c>
      <c r="AU156" s="244" t="s">
        <v>86</v>
      </c>
      <c r="AV156" s="13" t="s">
        <v>86</v>
      </c>
      <c r="AW156" s="13" t="s">
        <v>4</v>
      </c>
      <c r="AX156" s="13" t="s">
        <v>84</v>
      </c>
      <c r="AY156" s="244" t="s">
        <v>173</v>
      </c>
    </row>
    <row r="157" spans="1:63" s="12" customFormat="1" ht="22.8" customHeight="1">
      <c r="A157" s="12"/>
      <c r="B157" s="204"/>
      <c r="C157" s="205"/>
      <c r="D157" s="206" t="s">
        <v>75</v>
      </c>
      <c r="E157" s="218" t="s">
        <v>222</v>
      </c>
      <c r="F157" s="218" t="s">
        <v>284</v>
      </c>
      <c r="G157" s="205"/>
      <c r="H157" s="205"/>
      <c r="I157" s="208"/>
      <c r="J157" s="219">
        <f>BK157</f>
        <v>0</v>
      </c>
      <c r="K157" s="205"/>
      <c r="L157" s="210"/>
      <c r="M157" s="211"/>
      <c r="N157" s="212"/>
      <c r="O157" s="212"/>
      <c r="P157" s="213">
        <f>SUM(P158:P171)</f>
        <v>0</v>
      </c>
      <c r="Q157" s="212"/>
      <c r="R157" s="213">
        <f>SUM(R158:R171)</f>
        <v>18.37573</v>
      </c>
      <c r="S157" s="212"/>
      <c r="T157" s="214">
        <f>SUM(T158:T171)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5" t="s">
        <v>84</v>
      </c>
      <c r="AT157" s="216" t="s">
        <v>75</v>
      </c>
      <c r="AU157" s="216" t="s">
        <v>84</v>
      </c>
      <c r="AY157" s="215" t="s">
        <v>173</v>
      </c>
      <c r="BK157" s="217">
        <f>SUM(BK158:BK171)</f>
        <v>0</v>
      </c>
    </row>
    <row r="158" spans="1:65" s="2" customFormat="1" ht="24.15" customHeight="1">
      <c r="A158" s="39"/>
      <c r="B158" s="40"/>
      <c r="C158" s="220" t="s">
        <v>243</v>
      </c>
      <c r="D158" s="220" t="s">
        <v>175</v>
      </c>
      <c r="E158" s="221" t="s">
        <v>598</v>
      </c>
      <c r="F158" s="222" t="s">
        <v>599</v>
      </c>
      <c r="G158" s="223" t="s">
        <v>361</v>
      </c>
      <c r="H158" s="224">
        <v>1</v>
      </c>
      <c r="I158" s="225"/>
      <c r="J158" s="226">
        <f>ROUND(I158*H158,2)</f>
        <v>0</v>
      </c>
      <c r="K158" s="222" t="s">
        <v>179</v>
      </c>
      <c r="L158" s="45"/>
      <c r="M158" s="227" t="s">
        <v>1</v>
      </c>
      <c r="N158" s="228" t="s">
        <v>41</v>
      </c>
      <c r="O158" s="92"/>
      <c r="P158" s="229">
        <f>O158*H158</f>
        <v>0</v>
      </c>
      <c r="Q158" s="229">
        <v>0.0007</v>
      </c>
      <c r="R158" s="229">
        <f>Q158*H158</f>
        <v>0.0007</v>
      </c>
      <c r="S158" s="229">
        <v>0</v>
      </c>
      <c r="T158" s="230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1" t="s">
        <v>180</v>
      </c>
      <c r="AT158" s="231" t="s">
        <v>175</v>
      </c>
      <c r="AU158" s="231" t="s">
        <v>86</v>
      </c>
      <c r="AY158" s="18" t="s">
        <v>173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8" t="s">
        <v>84</v>
      </c>
      <c r="BK158" s="232">
        <f>ROUND(I158*H158,2)</f>
        <v>0</v>
      </c>
      <c r="BL158" s="18" t="s">
        <v>180</v>
      </c>
      <c r="BM158" s="231" t="s">
        <v>600</v>
      </c>
    </row>
    <row r="159" spans="1:65" s="2" customFormat="1" ht="24.15" customHeight="1">
      <c r="A159" s="39"/>
      <c r="B159" s="40"/>
      <c r="C159" s="256" t="s">
        <v>250</v>
      </c>
      <c r="D159" s="256" t="s">
        <v>279</v>
      </c>
      <c r="E159" s="257" t="s">
        <v>601</v>
      </c>
      <c r="F159" s="258" t="s">
        <v>602</v>
      </c>
      <c r="G159" s="259" t="s">
        <v>361</v>
      </c>
      <c r="H159" s="260">
        <v>1</v>
      </c>
      <c r="I159" s="261"/>
      <c r="J159" s="262">
        <f>ROUND(I159*H159,2)</f>
        <v>0</v>
      </c>
      <c r="K159" s="258" t="s">
        <v>179</v>
      </c>
      <c r="L159" s="263"/>
      <c r="M159" s="264" t="s">
        <v>1</v>
      </c>
      <c r="N159" s="265" t="s">
        <v>41</v>
      </c>
      <c r="O159" s="92"/>
      <c r="P159" s="229">
        <f>O159*H159</f>
        <v>0</v>
      </c>
      <c r="Q159" s="229">
        <v>0.0035</v>
      </c>
      <c r="R159" s="229">
        <f>Q159*H159</f>
        <v>0.0035</v>
      </c>
      <c r="S159" s="229">
        <v>0</v>
      </c>
      <c r="T159" s="23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1" t="s">
        <v>216</v>
      </c>
      <c r="AT159" s="231" t="s">
        <v>279</v>
      </c>
      <c r="AU159" s="231" t="s">
        <v>86</v>
      </c>
      <c r="AY159" s="18" t="s">
        <v>173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84</v>
      </c>
      <c r="BK159" s="232">
        <f>ROUND(I159*H159,2)</f>
        <v>0</v>
      </c>
      <c r="BL159" s="18" t="s">
        <v>180</v>
      </c>
      <c r="BM159" s="231" t="s">
        <v>603</v>
      </c>
    </row>
    <row r="160" spans="1:65" s="2" customFormat="1" ht="24.15" customHeight="1">
      <c r="A160" s="39"/>
      <c r="B160" s="40"/>
      <c r="C160" s="220" t="s">
        <v>8</v>
      </c>
      <c r="D160" s="220" t="s">
        <v>175</v>
      </c>
      <c r="E160" s="221" t="s">
        <v>604</v>
      </c>
      <c r="F160" s="222" t="s">
        <v>605</v>
      </c>
      <c r="G160" s="223" t="s">
        <v>361</v>
      </c>
      <c r="H160" s="224">
        <v>1</v>
      </c>
      <c r="I160" s="225"/>
      <c r="J160" s="226">
        <f>ROUND(I160*H160,2)</f>
        <v>0</v>
      </c>
      <c r="K160" s="222" t="s">
        <v>179</v>
      </c>
      <c r="L160" s="45"/>
      <c r="M160" s="227" t="s">
        <v>1</v>
      </c>
      <c r="N160" s="228" t="s">
        <v>41</v>
      </c>
      <c r="O160" s="92"/>
      <c r="P160" s="229">
        <f>O160*H160</f>
        <v>0</v>
      </c>
      <c r="Q160" s="229">
        <v>0.10941</v>
      </c>
      <c r="R160" s="229">
        <f>Q160*H160</f>
        <v>0.10941</v>
      </c>
      <c r="S160" s="229">
        <v>0</v>
      </c>
      <c r="T160" s="23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1" t="s">
        <v>180</v>
      </c>
      <c r="AT160" s="231" t="s">
        <v>175</v>
      </c>
      <c r="AU160" s="231" t="s">
        <v>86</v>
      </c>
      <c r="AY160" s="18" t="s">
        <v>173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84</v>
      </c>
      <c r="BK160" s="232">
        <f>ROUND(I160*H160,2)</f>
        <v>0</v>
      </c>
      <c r="BL160" s="18" t="s">
        <v>180</v>
      </c>
      <c r="BM160" s="231" t="s">
        <v>606</v>
      </c>
    </row>
    <row r="161" spans="1:65" s="2" customFormat="1" ht="21.75" customHeight="1">
      <c r="A161" s="39"/>
      <c r="B161" s="40"/>
      <c r="C161" s="256" t="s">
        <v>260</v>
      </c>
      <c r="D161" s="256" t="s">
        <v>279</v>
      </c>
      <c r="E161" s="257" t="s">
        <v>607</v>
      </c>
      <c r="F161" s="258" t="s">
        <v>608</v>
      </c>
      <c r="G161" s="259" t="s">
        <v>361</v>
      </c>
      <c r="H161" s="260">
        <v>1</v>
      </c>
      <c r="I161" s="261"/>
      <c r="J161" s="262">
        <f>ROUND(I161*H161,2)</f>
        <v>0</v>
      </c>
      <c r="K161" s="258" t="s">
        <v>179</v>
      </c>
      <c r="L161" s="263"/>
      <c r="M161" s="264" t="s">
        <v>1</v>
      </c>
      <c r="N161" s="265" t="s">
        <v>41</v>
      </c>
      <c r="O161" s="92"/>
      <c r="P161" s="229">
        <f>O161*H161</f>
        <v>0</v>
      </c>
      <c r="Q161" s="229">
        <v>0.0061</v>
      </c>
      <c r="R161" s="229">
        <f>Q161*H161</f>
        <v>0.0061</v>
      </c>
      <c r="S161" s="229">
        <v>0</v>
      </c>
      <c r="T161" s="23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1" t="s">
        <v>216</v>
      </c>
      <c r="AT161" s="231" t="s">
        <v>279</v>
      </c>
      <c r="AU161" s="231" t="s">
        <v>86</v>
      </c>
      <c r="AY161" s="18" t="s">
        <v>173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84</v>
      </c>
      <c r="BK161" s="232">
        <f>ROUND(I161*H161,2)</f>
        <v>0</v>
      </c>
      <c r="BL161" s="18" t="s">
        <v>180</v>
      </c>
      <c r="BM161" s="231" t="s">
        <v>609</v>
      </c>
    </row>
    <row r="162" spans="1:65" s="2" customFormat="1" ht="16.5" customHeight="1">
      <c r="A162" s="39"/>
      <c r="B162" s="40"/>
      <c r="C162" s="256" t="s">
        <v>266</v>
      </c>
      <c r="D162" s="256" t="s">
        <v>279</v>
      </c>
      <c r="E162" s="257" t="s">
        <v>610</v>
      </c>
      <c r="F162" s="258" t="s">
        <v>611</v>
      </c>
      <c r="G162" s="259" t="s">
        <v>361</v>
      </c>
      <c r="H162" s="260">
        <v>1</v>
      </c>
      <c r="I162" s="261"/>
      <c r="J162" s="262">
        <f>ROUND(I162*H162,2)</f>
        <v>0</v>
      </c>
      <c r="K162" s="258" t="s">
        <v>179</v>
      </c>
      <c r="L162" s="263"/>
      <c r="M162" s="264" t="s">
        <v>1</v>
      </c>
      <c r="N162" s="265" t="s">
        <v>41</v>
      </c>
      <c r="O162" s="92"/>
      <c r="P162" s="229">
        <f>O162*H162</f>
        <v>0</v>
      </c>
      <c r="Q162" s="229">
        <v>0.003</v>
      </c>
      <c r="R162" s="229">
        <f>Q162*H162</f>
        <v>0.003</v>
      </c>
      <c r="S162" s="229">
        <v>0</v>
      </c>
      <c r="T162" s="23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1" t="s">
        <v>216</v>
      </c>
      <c r="AT162" s="231" t="s">
        <v>279</v>
      </c>
      <c r="AU162" s="231" t="s">
        <v>86</v>
      </c>
      <c r="AY162" s="18" t="s">
        <v>173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84</v>
      </c>
      <c r="BK162" s="232">
        <f>ROUND(I162*H162,2)</f>
        <v>0</v>
      </c>
      <c r="BL162" s="18" t="s">
        <v>180</v>
      </c>
      <c r="BM162" s="231" t="s">
        <v>612</v>
      </c>
    </row>
    <row r="163" spans="1:65" s="2" customFormat="1" ht="21.75" customHeight="1">
      <c r="A163" s="39"/>
      <c r="B163" s="40"/>
      <c r="C163" s="256" t="s">
        <v>271</v>
      </c>
      <c r="D163" s="256" t="s">
        <v>279</v>
      </c>
      <c r="E163" s="257" t="s">
        <v>613</v>
      </c>
      <c r="F163" s="258" t="s">
        <v>614</v>
      </c>
      <c r="G163" s="259" t="s">
        <v>361</v>
      </c>
      <c r="H163" s="260">
        <v>1</v>
      </c>
      <c r="I163" s="261"/>
      <c r="J163" s="262">
        <f>ROUND(I163*H163,2)</f>
        <v>0</v>
      </c>
      <c r="K163" s="258" t="s">
        <v>179</v>
      </c>
      <c r="L163" s="263"/>
      <c r="M163" s="264" t="s">
        <v>1</v>
      </c>
      <c r="N163" s="265" t="s">
        <v>41</v>
      </c>
      <c r="O163" s="92"/>
      <c r="P163" s="229">
        <f>O163*H163</f>
        <v>0</v>
      </c>
      <c r="Q163" s="229">
        <v>0.00035</v>
      </c>
      <c r="R163" s="229">
        <f>Q163*H163</f>
        <v>0.00035</v>
      </c>
      <c r="S163" s="229">
        <v>0</v>
      </c>
      <c r="T163" s="23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1" t="s">
        <v>216</v>
      </c>
      <c r="AT163" s="231" t="s">
        <v>279</v>
      </c>
      <c r="AU163" s="231" t="s">
        <v>86</v>
      </c>
      <c r="AY163" s="18" t="s">
        <v>173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84</v>
      </c>
      <c r="BK163" s="232">
        <f>ROUND(I163*H163,2)</f>
        <v>0</v>
      </c>
      <c r="BL163" s="18" t="s">
        <v>180</v>
      </c>
      <c r="BM163" s="231" t="s">
        <v>615</v>
      </c>
    </row>
    <row r="164" spans="1:65" s="2" customFormat="1" ht="16.5" customHeight="1">
      <c r="A164" s="39"/>
      <c r="B164" s="40"/>
      <c r="C164" s="256" t="s">
        <v>278</v>
      </c>
      <c r="D164" s="256" t="s">
        <v>279</v>
      </c>
      <c r="E164" s="257" t="s">
        <v>616</v>
      </c>
      <c r="F164" s="258" t="s">
        <v>617</v>
      </c>
      <c r="G164" s="259" t="s">
        <v>361</v>
      </c>
      <c r="H164" s="260">
        <v>1</v>
      </c>
      <c r="I164" s="261"/>
      <c r="J164" s="262">
        <f>ROUND(I164*H164,2)</f>
        <v>0</v>
      </c>
      <c r="K164" s="258" t="s">
        <v>179</v>
      </c>
      <c r="L164" s="263"/>
      <c r="M164" s="264" t="s">
        <v>1</v>
      </c>
      <c r="N164" s="265" t="s">
        <v>41</v>
      </c>
      <c r="O164" s="92"/>
      <c r="P164" s="229">
        <f>O164*H164</f>
        <v>0</v>
      </c>
      <c r="Q164" s="229">
        <v>0.0001</v>
      </c>
      <c r="R164" s="229">
        <f>Q164*H164</f>
        <v>0.0001</v>
      </c>
      <c r="S164" s="229">
        <v>0</v>
      </c>
      <c r="T164" s="23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1" t="s">
        <v>216</v>
      </c>
      <c r="AT164" s="231" t="s">
        <v>279</v>
      </c>
      <c r="AU164" s="231" t="s">
        <v>86</v>
      </c>
      <c r="AY164" s="18" t="s">
        <v>173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84</v>
      </c>
      <c r="BK164" s="232">
        <f>ROUND(I164*H164,2)</f>
        <v>0</v>
      </c>
      <c r="BL164" s="18" t="s">
        <v>180</v>
      </c>
      <c r="BM164" s="231" t="s">
        <v>618</v>
      </c>
    </row>
    <row r="165" spans="1:65" s="2" customFormat="1" ht="24.15" customHeight="1">
      <c r="A165" s="39"/>
      <c r="B165" s="40"/>
      <c r="C165" s="220" t="s">
        <v>285</v>
      </c>
      <c r="D165" s="220" t="s">
        <v>175</v>
      </c>
      <c r="E165" s="221" t="s">
        <v>619</v>
      </c>
      <c r="F165" s="222" t="s">
        <v>620</v>
      </c>
      <c r="G165" s="223" t="s">
        <v>361</v>
      </c>
      <c r="H165" s="224">
        <v>1</v>
      </c>
      <c r="I165" s="225"/>
      <c r="J165" s="226">
        <f>ROUND(I165*H165,2)</f>
        <v>0</v>
      </c>
      <c r="K165" s="222" t="s">
        <v>179</v>
      </c>
      <c r="L165" s="45"/>
      <c r="M165" s="227" t="s">
        <v>1</v>
      </c>
      <c r="N165" s="228" t="s">
        <v>41</v>
      </c>
      <c r="O165" s="92"/>
      <c r="P165" s="229">
        <f>O165*H165</f>
        <v>0</v>
      </c>
      <c r="Q165" s="229">
        <v>0.00413</v>
      </c>
      <c r="R165" s="229">
        <f>Q165*H165</f>
        <v>0.00413</v>
      </c>
      <c r="S165" s="229">
        <v>0</v>
      </c>
      <c r="T165" s="23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1" t="s">
        <v>180</v>
      </c>
      <c r="AT165" s="231" t="s">
        <v>175</v>
      </c>
      <c r="AU165" s="231" t="s">
        <v>86</v>
      </c>
      <c r="AY165" s="18" t="s">
        <v>173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84</v>
      </c>
      <c r="BK165" s="232">
        <f>ROUND(I165*H165,2)</f>
        <v>0</v>
      </c>
      <c r="BL165" s="18" t="s">
        <v>180</v>
      </c>
      <c r="BM165" s="231" t="s">
        <v>621</v>
      </c>
    </row>
    <row r="166" spans="1:51" s="13" customFormat="1" ht="12">
      <c r="A166" s="13"/>
      <c r="B166" s="233"/>
      <c r="C166" s="234"/>
      <c r="D166" s="235" t="s">
        <v>182</v>
      </c>
      <c r="E166" s="236" t="s">
        <v>1</v>
      </c>
      <c r="F166" s="237" t="s">
        <v>622</v>
      </c>
      <c r="G166" s="234"/>
      <c r="H166" s="238">
        <v>1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182</v>
      </c>
      <c r="AU166" s="244" t="s">
        <v>86</v>
      </c>
      <c r="AV166" s="13" t="s">
        <v>86</v>
      </c>
      <c r="AW166" s="13" t="s">
        <v>32</v>
      </c>
      <c r="AX166" s="13" t="s">
        <v>84</v>
      </c>
      <c r="AY166" s="244" t="s">
        <v>173</v>
      </c>
    </row>
    <row r="167" spans="1:65" s="2" customFormat="1" ht="24.15" customHeight="1">
      <c r="A167" s="39"/>
      <c r="B167" s="40"/>
      <c r="C167" s="220" t="s">
        <v>7</v>
      </c>
      <c r="D167" s="220" t="s">
        <v>175</v>
      </c>
      <c r="E167" s="221" t="s">
        <v>286</v>
      </c>
      <c r="F167" s="222" t="s">
        <v>287</v>
      </c>
      <c r="G167" s="223" t="s">
        <v>288</v>
      </c>
      <c r="H167" s="224">
        <v>140</v>
      </c>
      <c r="I167" s="225"/>
      <c r="J167" s="226">
        <f>ROUND(I167*H167,2)</f>
        <v>0</v>
      </c>
      <c r="K167" s="222" t="s">
        <v>179</v>
      </c>
      <c r="L167" s="45"/>
      <c r="M167" s="227" t="s">
        <v>1</v>
      </c>
      <c r="N167" s="228" t="s">
        <v>41</v>
      </c>
      <c r="O167" s="92"/>
      <c r="P167" s="229">
        <f>O167*H167</f>
        <v>0</v>
      </c>
      <c r="Q167" s="229">
        <v>0.100946</v>
      </c>
      <c r="R167" s="229">
        <f>Q167*H167</f>
        <v>14.132439999999999</v>
      </c>
      <c r="S167" s="229">
        <v>0</v>
      </c>
      <c r="T167" s="23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1" t="s">
        <v>180</v>
      </c>
      <c r="AT167" s="231" t="s">
        <v>175</v>
      </c>
      <c r="AU167" s="231" t="s">
        <v>86</v>
      </c>
      <c r="AY167" s="18" t="s">
        <v>173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84</v>
      </c>
      <c r="BK167" s="232">
        <f>ROUND(I167*H167,2)</f>
        <v>0</v>
      </c>
      <c r="BL167" s="18" t="s">
        <v>180</v>
      </c>
      <c r="BM167" s="231" t="s">
        <v>289</v>
      </c>
    </row>
    <row r="168" spans="1:51" s="13" customFormat="1" ht="12">
      <c r="A168" s="13"/>
      <c r="B168" s="233"/>
      <c r="C168" s="234"/>
      <c r="D168" s="235" t="s">
        <v>182</v>
      </c>
      <c r="E168" s="236" t="s">
        <v>1</v>
      </c>
      <c r="F168" s="237" t="s">
        <v>623</v>
      </c>
      <c r="G168" s="234"/>
      <c r="H168" s="238">
        <v>140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182</v>
      </c>
      <c r="AU168" s="244" t="s">
        <v>86</v>
      </c>
      <c r="AV168" s="13" t="s">
        <v>86</v>
      </c>
      <c r="AW168" s="13" t="s">
        <v>32</v>
      </c>
      <c r="AX168" s="13" t="s">
        <v>76</v>
      </c>
      <c r="AY168" s="244" t="s">
        <v>173</v>
      </c>
    </row>
    <row r="169" spans="1:51" s="14" customFormat="1" ht="12">
      <c r="A169" s="14"/>
      <c r="B169" s="245"/>
      <c r="C169" s="246"/>
      <c r="D169" s="235" t="s">
        <v>182</v>
      </c>
      <c r="E169" s="247" t="s">
        <v>291</v>
      </c>
      <c r="F169" s="248" t="s">
        <v>185</v>
      </c>
      <c r="G169" s="246"/>
      <c r="H169" s="249">
        <v>140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182</v>
      </c>
      <c r="AU169" s="255" t="s">
        <v>86</v>
      </c>
      <c r="AV169" s="14" t="s">
        <v>180</v>
      </c>
      <c r="AW169" s="14" t="s">
        <v>32</v>
      </c>
      <c r="AX169" s="14" t="s">
        <v>84</v>
      </c>
      <c r="AY169" s="255" t="s">
        <v>173</v>
      </c>
    </row>
    <row r="170" spans="1:65" s="2" customFormat="1" ht="16.5" customHeight="1">
      <c r="A170" s="39"/>
      <c r="B170" s="40"/>
      <c r="C170" s="256" t="s">
        <v>296</v>
      </c>
      <c r="D170" s="256" t="s">
        <v>279</v>
      </c>
      <c r="E170" s="257" t="s">
        <v>292</v>
      </c>
      <c r="F170" s="258" t="s">
        <v>293</v>
      </c>
      <c r="G170" s="259" t="s">
        <v>288</v>
      </c>
      <c r="H170" s="260">
        <v>147</v>
      </c>
      <c r="I170" s="261"/>
      <c r="J170" s="262">
        <f>ROUND(I170*H170,2)</f>
        <v>0</v>
      </c>
      <c r="K170" s="258" t="s">
        <v>179</v>
      </c>
      <c r="L170" s="263"/>
      <c r="M170" s="264" t="s">
        <v>1</v>
      </c>
      <c r="N170" s="265" t="s">
        <v>41</v>
      </c>
      <c r="O170" s="92"/>
      <c r="P170" s="229">
        <f>O170*H170</f>
        <v>0</v>
      </c>
      <c r="Q170" s="229">
        <v>0.028</v>
      </c>
      <c r="R170" s="229">
        <f>Q170*H170</f>
        <v>4.116</v>
      </c>
      <c r="S170" s="229">
        <v>0</v>
      </c>
      <c r="T170" s="230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1" t="s">
        <v>216</v>
      </c>
      <c r="AT170" s="231" t="s">
        <v>279</v>
      </c>
      <c r="AU170" s="231" t="s">
        <v>86</v>
      </c>
      <c r="AY170" s="18" t="s">
        <v>173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8" t="s">
        <v>84</v>
      </c>
      <c r="BK170" s="232">
        <f>ROUND(I170*H170,2)</f>
        <v>0</v>
      </c>
      <c r="BL170" s="18" t="s">
        <v>180</v>
      </c>
      <c r="BM170" s="231" t="s">
        <v>294</v>
      </c>
    </row>
    <row r="171" spans="1:51" s="13" customFormat="1" ht="12">
      <c r="A171" s="13"/>
      <c r="B171" s="233"/>
      <c r="C171" s="234"/>
      <c r="D171" s="235" t="s">
        <v>182</v>
      </c>
      <c r="E171" s="234"/>
      <c r="F171" s="237" t="s">
        <v>624</v>
      </c>
      <c r="G171" s="234"/>
      <c r="H171" s="238">
        <v>147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182</v>
      </c>
      <c r="AU171" s="244" t="s">
        <v>86</v>
      </c>
      <c r="AV171" s="13" t="s">
        <v>86</v>
      </c>
      <c r="AW171" s="13" t="s">
        <v>4</v>
      </c>
      <c r="AX171" s="13" t="s">
        <v>84</v>
      </c>
      <c r="AY171" s="244" t="s">
        <v>173</v>
      </c>
    </row>
    <row r="172" spans="1:63" s="12" customFormat="1" ht="22.8" customHeight="1">
      <c r="A172" s="12"/>
      <c r="B172" s="204"/>
      <c r="C172" s="205"/>
      <c r="D172" s="206" t="s">
        <v>75</v>
      </c>
      <c r="E172" s="218" t="s">
        <v>305</v>
      </c>
      <c r="F172" s="218" t="s">
        <v>306</v>
      </c>
      <c r="G172" s="205"/>
      <c r="H172" s="205"/>
      <c r="I172" s="208"/>
      <c r="J172" s="219">
        <f>BK172</f>
        <v>0</v>
      </c>
      <c r="K172" s="205"/>
      <c r="L172" s="210"/>
      <c r="M172" s="211"/>
      <c r="N172" s="212"/>
      <c r="O172" s="212"/>
      <c r="P172" s="213">
        <f>P173</f>
        <v>0</v>
      </c>
      <c r="Q172" s="212"/>
      <c r="R172" s="213">
        <f>R173</f>
        <v>0</v>
      </c>
      <c r="S172" s="212"/>
      <c r="T172" s="214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5" t="s">
        <v>84</v>
      </c>
      <c r="AT172" s="216" t="s">
        <v>75</v>
      </c>
      <c r="AU172" s="216" t="s">
        <v>84</v>
      </c>
      <c r="AY172" s="215" t="s">
        <v>173</v>
      </c>
      <c r="BK172" s="217">
        <f>BK173</f>
        <v>0</v>
      </c>
    </row>
    <row r="173" spans="1:65" s="2" customFormat="1" ht="24.15" customHeight="1">
      <c r="A173" s="39"/>
      <c r="B173" s="40"/>
      <c r="C173" s="220" t="s">
        <v>301</v>
      </c>
      <c r="D173" s="220" t="s">
        <v>175</v>
      </c>
      <c r="E173" s="221" t="s">
        <v>625</v>
      </c>
      <c r="F173" s="222" t="s">
        <v>626</v>
      </c>
      <c r="G173" s="223" t="s">
        <v>246</v>
      </c>
      <c r="H173" s="224">
        <v>23.134</v>
      </c>
      <c r="I173" s="225"/>
      <c r="J173" s="226">
        <f>ROUND(I173*H173,2)</f>
        <v>0</v>
      </c>
      <c r="K173" s="222" t="s">
        <v>179</v>
      </c>
      <c r="L173" s="45"/>
      <c r="M173" s="266" t="s">
        <v>1</v>
      </c>
      <c r="N173" s="267" t="s">
        <v>41</v>
      </c>
      <c r="O173" s="268"/>
      <c r="P173" s="269">
        <f>O173*H173</f>
        <v>0</v>
      </c>
      <c r="Q173" s="269">
        <v>0</v>
      </c>
      <c r="R173" s="269">
        <f>Q173*H173</f>
        <v>0</v>
      </c>
      <c r="S173" s="269">
        <v>0</v>
      </c>
      <c r="T173" s="270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1" t="s">
        <v>180</v>
      </c>
      <c r="AT173" s="231" t="s">
        <v>175</v>
      </c>
      <c r="AU173" s="231" t="s">
        <v>86</v>
      </c>
      <c r="AY173" s="18" t="s">
        <v>173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8" t="s">
        <v>84</v>
      </c>
      <c r="BK173" s="232">
        <f>ROUND(I173*H173,2)</f>
        <v>0</v>
      </c>
      <c r="BL173" s="18" t="s">
        <v>180</v>
      </c>
      <c r="BM173" s="231" t="s">
        <v>627</v>
      </c>
    </row>
    <row r="174" spans="1:31" s="2" customFormat="1" ht="6.95" customHeight="1">
      <c r="A174" s="39"/>
      <c r="B174" s="67"/>
      <c r="C174" s="68"/>
      <c r="D174" s="68"/>
      <c r="E174" s="68"/>
      <c r="F174" s="68"/>
      <c r="G174" s="68"/>
      <c r="H174" s="68"/>
      <c r="I174" s="68"/>
      <c r="J174" s="68"/>
      <c r="K174" s="68"/>
      <c r="L174" s="45"/>
      <c r="M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</row>
  </sheetData>
  <sheetProtection password="CC35" sheet="1" objects="1" scenarios="1" formatColumns="0" formatRows="0" autoFilter="0"/>
  <autoFilter ref="C120:K173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</row>
    <row r="4" spans="2:4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(9.9.2022)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628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ROUND((SUM(BE118:BE142)),2)</f>
        <v>0</v>
      </c>
      <c r="G33" s="39"/>
      <c r="H33" s="39"/>
      <c r="I33" s="157">
        <v>0.21</v>
      </c>
      <c r="J33" s="156">
        <f>ROUND(((SUM(BE118:BE142))*I33),2)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ROUND((SUM(BF118:BF142)),2)</f>
        <v>0</v>
      </c>
      <c r="G34" s="39"/>
      <c r="H34" s="39"/>
      <c r="I34" s="157">
        <v>0.15</v>
      </c>
      <c r="J34" s="156">
        <f>ROUND(((SUM(BF118:BF142))*I34),2)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ROUND((SUM(BG118:BG142)),2)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ROUND((SUM(BH118:BH142)),2)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ROUND((SUM(BI118:BI142)),2)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(9.9.2022)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03 - Osvětlení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156</v>
      </c>
      <c r="E97" s="184"/>
      <c r="F97" s="184"/>
      <c r="G97" s="184"/>
      <c r="H97" s="184"/>
      <c r="I97" s="184"/>
      <c r="J97" s="185">
        <f>J119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629</v>
      </c>
      <c r="E98" s="190"/>
      <c r="F98" s="190"/>
      <c r="G98" s="190"/>
      <c r="H98" s="190"/>
      <c r="I98" s="190"/>
      <c r="J98" s="191">
        <f>J120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158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6.5" customHeight="1">
      <c r="A108" s="39"/>
      <c r="B108" s="40"/>
      <c r="C108" s="41"/>
      <c r="D108" s="41"/>
      <c r="E108" s="176" t="str">
        <f>E7</f>
        <v>Vranovice sportoviště (9.9.2022)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142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>SO 03 - Osvětlení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>Vranovice</v>
      </c>
      <c r="G112" s="41"/>
      <c r="H112" s="41"/>
      <c r="I112" s="33" t="s">
        <v>22</v>
      </c>
      <c r="J112" s="80" t="str">
        <f>IF(J12="","",J12)</f>
        <v>9. 9. 2022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40.05" customHeight="1">
      <c r="A114" s="39"/>
      <c r="B114" s="40"/>
      <c r="C114" s="33" t="s">
        <v>24</v>
      </c>
      <c r="D114" s="41"/>
      <c r="E114" s="41"/>
      <c r="F114" s="28" t="str">
        <f>E15</f>
        <v>Obec Vranovice, Školní 1, Vranovice 691 25</v>
      </c>
      <c r="G114" s="41"/>
      <c r="H114" s="41"/>
      <c r="I114" s="33" t="s">
        <v>30</v>
      </c>
      <c r="J114" s="37" t="str">
        <f>E21</f>
        <v xml:space="preserve">Projecticon s.r.o., A. Kopeckého 151, Nový Hrádek 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28</v>
      </c>
      <c r="D115" s="41"/>
      <c r="E115" s="41"/>
      <c r="F115" s="28" t="str">
        <f>IF(E18="","",E18)</f>
        <v>Vyplň údaj</v>
      </c>
      <c r="G115" s="41"/>
      <c r="H115" s="41"/>
      <c r="I115" s="33" t="s">
        <v>33</v>
      </c>
      <c r="J115" s="37" t="str">
        <f>E24</f>
        <v xml:space="preserve"> 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193"/>
      <c r="B117" s="194"/>
      <c r="C117" s="195" t="s">
        <v>159</v>
      </c>
      <c r="D117" s="196" t="s">
        <v>61</v>
      </c>
      <c r="E117" s="196" t="s">
        <v>57</v>
      </c>
      <c r="F117" s="196" t="s">
        <v>58</v>
      </c>
      <c r="G117" s="196" t="s">
        <v>160</v>
      </c>
      <c r="H117" s="196" t="s">
        <v>161</v>
      </c>
      <c r="I117" s="196" t="s">
        <v>162</v>
      </c>
      <c r="J117" s="196" t="s">
        <v>146</v>
      </c>
      <c r="K117" s="197" t="s">
        <v>163</v>
      </c>
      <c r="L117" s="198"/>
      <c r="M117" s="101" t="s">
        <v>1</v>
      </c>
      <c r="N117" s="102" t="s">
        <v>40</v>
      </c>
      <c r="O117" s="102" t="s">
        <v>164</v>
      </c>
      <c r="P117" s="102" t="s">
        <v>165</v>
      </c>
      <c r="Q117" s="102" t="s">
        <v>166</v>
      </c>
      <c r="R117" s="102" t="s">
        <v>167</v>
      </c>
      <c r="S117" s="102" t="s">
        <v>168</v>
      </c>
      <c r="T117" s="103" t="s">
        <v>169</v>
      </c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</row>
    <row r="118" spans="1:63" s="2" customFormat="1" ht="22.8" customHeight="1">
      <c r="A118" s="39"/>
      <c r="B118" s="40"/>
      <c r="C118" s="108" t="s">
        <v>170</v>
      </c>
      <c r="D118" s="41"/>
      <c r="E118" s="41"/>
      <c r="F118" s="41"/>
      <c r="G118" s="41"/>
      <c r="H118" s="41"/>
      <c r="I118" s="41"/>
      <c r="J118" s="199">
        <f>BK118</f>
        <v>0</v>
      </c>
      <c r="K118" s="41"/>
      <c r="L118" s="45"/>
      <c r="M118" s="104"/>
      <c r="N118" s="200"/>
      <c r="O118" s="105"/>
      <c r="P118" s="201">
        <f>P119</f>
        <v>0</v>
      </c>
      <c r="Q118" s="105"/>
      <c r="R118" s="201">
        <f>R119</f>
        <v>0.047599999999999996</v>
      </c>
      <c r="S118" s="105"/>
      <c r="T118" s="202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75</v>
      </c>
      <c r="AU118" s="18" t="s">
        <v>148</v>
      </c>
      <c r="BK118" s="203">
        <f>BK119</f>
        <v>0</v>
      </c>
    </row>
    <row r="119" spans="1:63" s="12" customFormat="1" ht="25.9" customHeight="1">
      <c r="A119" s="12"/>
      <c r="B119" s="204"/>
      <c r="C119" s="205"/>
      <c r="D119" s="206" t="s">
        <v>75</v>
      </c>
      <c r="E119" s="207" t="s">
        <v>311</v>
      </c>
      <c r="F119" s="207" t="s">
        <v>312</v>
      </c>
      <c r="G119" s="205"/>
      <c r="H119" s="205"/>
      <c r="I119" s="208"/>
      <c r="J119" s="209">
        <f>BK119</f>
        <v>0</v>
      </c>
      <c r="K119" s="205"/>
      <c r="L119" s="210"/>
      <c r="M119" s="211"/>
      <c r="N119" s="212"/>
      <c r="O119" s="212"/>
      <c r="P119" s="213">
        <f>P120</f>
        <v>0</v>
      </c>
      <c r="Q119" s="212"/>
      <c r="R119" s="213">
        <f>R120</f>
        <v>0.047599999999999996</v>
      </c>
      <c r="S119" s="212"/>
      <c r="T119" s="214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5" t="s">
        <v>86</v>
      </c>
      <c r="AT119" s="216" t="s">
        <v>75</v>
      </c>
      <c r="AU119" s="216" t="s">
        <v>76</v>
      </c>
      <c r="AY119" s="215" t="s">
        <v>173</v>
      </c>
      <c r="BK119" s="217">
        <f>BK120</f>
        <v>0</v>
      </c>
    </row>
    <row r="120" spans="1:63" s="12" customFormat="1" ht="22.8" customHeight="1">
      <c r="A120" s="12"/>
      <c r="B120" s="204"/>
      <c r="C120" s="205"/>
      <c r="D120" s="206" t="s">
        <v>75</v>
      </c>
      <c r="E120" s="218" t="s">
        <v>630</v>
      </c>
      <c r="F120" s="218" t="s">
        <v>631</v>
      </c>
      <c r="G120" s="205"/>
      <c r="H120" s="205"/>
      <c r="I120" s="208"/>
      <c r="J120" s="219">
        <f>BK120</f>
        <v>0</v>
      </c>
      <c r="K120" s="205"/>
      <c r="L120" s="210"/>
      <c r="M120" s="211"/>
      <c r="N120" s="212"/>
      <c r="O120" s="212"/>
      <c r="P120" s="213">
        <f>SUM(P121:P142)</f>
        <v>0</v>
      </c>
      <c r="Q120" s="212"/>
      <c r="R120" s="213">
        <f>SUM(R121:R142)</f>
        <v>0.047599999999999996</v>
      </c>
      <c r="S120" s="212"/>
      <c r="T120" s="214">
        <f>SUM(T121:T142)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5" t="s">
        <v>86</v>
      </c>
      <c r="AT120" s="216" t="s">
        <v>75</v>
      </c>
      <c r="AU120" s="216" t="s">
        <v>84</v>
      </c>
      <c r="AY120" s="215" t="s">
        <v>173</v>
      </c>
      <c r="BK120" s="217">
        <f>SUM(BK121:BK142)</f>
        <v>0</v>
      </c>
    </row>
    <row r="121" spans="1:65" s="2" customFormat="1" ht="24.15" customHeight="1">
      <c r="A121" s="39"/>
      <c r="B121" s="40"/>
      <c r="C121" s="220" t="s">
        <v>84</v>
      </c>
      <c r="D121" s="220" t="s">
        <v>175</v>
      </c>
      <c r="E121" s="221" t="s">
        <v>632</v>
      </c>
      <c r="F121" s="222" t="s">
        <v>633</v>
      </c>
      <c r="G121" s="223" t="s">
        <v>458</v>
      </c>
      <c r="H121" s="224">
        <v>1</v>
      </c>
      <c r="I121" s="225"/>
      <c r="J121" s="226">
        <f>ROUND(I121*H121,2)</f>
        <v>0</v>
      </c>
      <c r="K121" s="222" t="s">
        <v>1</v>
      </c>
      <c r="L121" s="45"/>
      <c r="M121" s="227" t="s">
        <v>1</v>
      </c>
      <c r="N121" s="228" t="s">
        <v>41</v>
      </c>
      <c r="O121" s="92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1" t="s">
        <v>180</v>
      </c>
      <c r="AT121" s="231" t="s">
        <v>175</v>
      </c>
      <c r="AU121" s="231" t="s">
        <v>86</v>
      </c>
      <c r="AY121" s="18" t="s">
        <v>173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8" t="s">
        <v>84</v>
      </c>
      <c r="BK121" s="232">
        <f>ROUND(I121*H121,2)</f>
        <v>0</v>
      </c>
      <c r="BL121" s="18" t="s">
        <v>180</v>
      </c>
      <c r="BM121" s="231" t="s">
        <v>634</v>
      </c>
    </row>
    <row r="122" spans="1:65" s="2" customFormat="1" ht="24.15" customHeight="1">
      <c r="A122" s="39"/>
      <c r="B122" s="40"/>
      <c r="C122" s="220" t="s">
        <v>86</v>
      </c>
      <c r="D122" s="220" t="s">
        <v>175</v>
      </c>
      <c r="E122" s="221" t="s">
        <v>635</v>
      </c>
      <c r="F122" s="222" t="s">
        <v>636</v>
      </c>
      <c r="G122" s="223" t="s">
        <v>288</v>
      </c>
      <c r="H122" s="224">
        <v>25</v>
      </c>
      <c r="I122" s="225"/>
      <c r="J122" s="226">
        <f>ROUND(I122*H122,2)</f>
        <v>0</v>
      </c>
      <c r="K122" s="222" t="s">
        <v>1</v>
      </c>
      <c r="L122" s="45"/>
      <c r="M122" s="227" t="s">
        <v>1</v>
      </c>
      <c r="N122" s="228" t="s">
        <v>41</v>
      </c>
      <c r="O122" s="92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1" t="s">
        <v>260</v>
      </c>
      <c r="AT122" s="231" t="s">
        <v>175</v>
      </c>
      <c r="AU122" s="231" t="s">
        <v>86</v>
      </c>
      <c r="AY122" s="18" t="s">
        <v>173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8" t="s">
        <v>84</v>
      </c>
      <c r="BK122" s="232">
        <f>ROUND(I122*H122,2)</f>
        <v>0</v>
      </c>
      <c r="BL122" s="18" t="s">
        <v>260</v>
      </c>
      <c r="BM122" s="231" t="s">
        <v>637</v>
      </c>
    </row>
    <row r="123" spans="1:65" s="2" customFormat="1" ht="16.5" customHeight="1">
      <c r="A123" s="39"/>
      <c r="B123" s="40"/>
      <c r="C123" s="220" t="s">
        <v>190</v>
      </c>
      <c r="D123" s="220" t="s">
        <v>175</v>
      </c>
      <c r="E123" s="221" t="s">
        <v>638</v>
      </c>
      <c r="F123" s="222" t="s">
        <v>639</v>
      </c>
      <c r="G123" s="223" t="s">
        <v>288</v>
      </c>
      <c r="H123" s="224">
        <v>680</v>
      </c>
      <c r="I123" s="225"/>
      <c r="J123" s="226">
        <f>ROUND(I123*H123,2)</f>
        <v>0</v>
      </c>
      <c r="K123" s="222" t="s">
        <v>1</v>
      </c>
      <c r="L123" s="45"/>
      <c r="M123" s="227" t="s">
        <v>1</v>
      </c>
      <c r="N123" s="228" t="s">
        <v>41</v>
      </c>
      <c r="O123" s="92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1" t="s">
        <v>260</v>
      </c>
      <c r="AT123" s="231" t="s">
        <v>175</v>
      </c>
      <c r="AU123" s="231" t="s">
        <v>86</v>
      </c>
      <c r="AY123" s="18" t="s">
        <v>173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8" t="s">
        <v>84</v>
      </c>
      <c r="BK123" s="232">
        <f>ROUND(I123*H123,2)</f>
        <v>0</v>
      </c>
      <c r="BL123" s="18" t="s">
        <v>260</v>
      </c>
      <c r="BM123" s="231" t="s">
        <v>640</v>
      </c>
    </row>
    <row r="124" spans="1:65" s="2" customFormat="1" ht="24.15" customHeight="1">
      <c r="A124" s="39"/>
      <c r="B124" s="40"/>
      <c r="C124" s="220" t="s">
        <v>180</v>
      </c>
      <c r="D124" s="220" t="s">
        <v>175</v>
      </c>
      <c r="E124" s="221" t="s">
        <v>641</v>
      </c>
      <c r="F124" s="222" t="s">
        <v>642</v>
      </c>
      <c r="G124" s="223" t="s">
        <v>288</v>
      </c>
      <c r="H124" s="224">
        <v>680</v>
      </c>
      <c r="I124" s="225"/>
      <c r="J124" s="226">
        <f>ROUND(I124*H124,2)</f>
        <v>0</v>
      </c>
      <c r="K124" s="222" t="s">
        <v>179</v>
      </c>
      <c r="L124" s="45"/>
      <c r="M124" s="227" t="s">
        <v>1</v>
      </c>
      <c r="N124" s="228" t="s">
        <v>41</v>
      </c>
      <c r="O124" s="92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1" t="s">
        <v>643</v>
      </c>
      <c r="AT124" s="231" t="s">
        <v>175</v>
      </c>
      <c r="AU124" s="231" t="s">
        <v>86</v>
      </c>
      <c r="AY124" s="18" t="s">
        <v>173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84</v>
      </c>
      <c r="BK124" s="232">
        <f>ROUND(I124*H124,2)</f>
        <v>0</v>
      </c>
      <c r="BL124" s="18" t="s">
        <v>643</v>
      </c>
      <c r="BM124" s="231" t="s">
        <v>644</v>
      </c>
    </row>
    <row r="125" spans="1:65" s="2" customFormat="1" ht="24.15" customHeight="1">
      <c r="A125" s="39"/>
      <c r="B125" s="40"/>
      <c r="C125" s="220" t="s">
        <v>200</v>
      </c>
      <c r="D125" s="220" t="s">
        <v>175</v>
      </c>
      <c r="E125" s="221" t="s">
        <v>645</v>
      </c>
      <c r="F125" s="222" t="s">
        <v>646</v>
      </c>
      <c r="G125" s="223" t="s">
        <v>288</v>
      </c>
      <c r="H125" s="224">
        <v>680</v>
      </c>
      <c r="I125" s="225"/>
      <c r="J125" s="226">
        <f>ROUND(I125*H125,2)</f>
        <v>0</v>
      </c>
      <c r="K125" s="222" t="s">
        <v>179</v>
      </c>
      <c r="L125" s="45"/>
      <c r="M125" s="227" t="s">
        <v>1</v>
      </c>
      <c r="N125" s="228" t="s">
        <v>41</v>
      </c>
      <c r="O125" s="92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1" t="s">
        <v>643</v>
      </c>
      <c r="AT125" s="231" t="s">
        <v>175</v>
      </c>
      <c r="AU125" s="231" t="s">
        <v>86</v>
      </c>
      <c r="AY125" s="18" t="s">
        <v>173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84</v>
      </c>
      <c r="BK125" s="232">
        <f>ROUND(I125*H125,2)</f>
        <v>0</v>
      </c>
      <c r="BL125" s="18" t="s">
        <v>643</v>
      </c>
      <c r="BM125" s="231" t="s">
        <v>647</v>
      </c>
    </row>
    <row r="126" spans="1:65" s="2" customFormat="1" ht="24.15" customHeight="1">
      <c r="A126" s="39"/>
      <c r="B126" s="40"/>
      <c r="C126" s="220" t="s">
        <v>205</v>
      </c>
      <c r="D126" s="220" t="s">
        <v>175</v>
      </c>
      <c r="E126" s="221" t="s">
        <v>648</v>
      </c>
      <c r="F126" s="222" t="s">
        <v>649</v>
      </c>
      <c r="G126" s="223" t="s">
        <v>288</v>
      </c>
      <c r="H126" s="224">
        <v>680</v>
      </c>
      <c r="I126" s="225"/>
      <c r="J126" s="226">
        <f>ROUND(I126*H126,2)</f>
        <v>0</v>
      </c>
      <c r="K126" s="222" t="s">
        <v>179</v>
      </c>
      <c r="L126" s="45"/>
      <c r="M126" s="227" t="s">
        <v>1</v>
      </c>
      <c r="N126" s="228" t="s">
        <v>41</v>
      </c>
      <c r="O126" s="92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1" t="s">
        <v>643</v>
      </c>
      <c r="AT126" s="231" t="s">
        <v>175</v>
      </c>
      <c r="AU126" s="231" t="s">
        <v>86</v>
      </c>
      <c r="AY126" s="18" t="s">
        <v>173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84</v>
      </c>
      <c r="BK126" s="232">
        <f>ROUND(I126*H126,2)</f>
        <v>0</v>
      </c>
      <c r="BL126" s="18" t="s">
        <v>643</v>
      </c>
      <c r="BM126" s="231" t="s">
        <v>650</v>
      </c>
    </row>
    <row r="127" spans="1:65" s="2" customFormat="1" ht="16.5" customHeight="1">
      <c r="A127" s="39"/>
      <c r="B127" s="40"/>
      <c r="C127" s="220" t="s">
        <v>211</v>
      </c>
      <c r="D127" s="220" t="s">
        <v>175</v>
      </c>
      <c r="E127" s="221" t="s">
        <v>651</v>
      </c>
      <c r="F127" s="222" t="s">
        <v>652</v>
      </c>
      <c r="G127" s="223" t="s">
        <v>288</v>
      </c>
      <c r="H127" s="224">
        <v>680</v>
      </c>
      <c r="I127" s="225"/>
      <c r="J127" s="226">
        <f>ROUND(I127*H127,2)</f>
        <v>0</v>
      </c>
      <c r="K127" s="222" t="s">
        <v>179</v>
      </c>
      <c r="L127" s="45"/>
      <c r="M127" s="227" t="s">
        <v>1</v>
      </c>
      <c r="N127" s="228" t="s">
        <v>41</v>
      </c>
      <c r="O127" s="92"/>
      <c r="P127" s="229">
        <f>O127*H127</f>
        <v>0</v>
      </c>
      <c r="Q127" s="229">
        <v>7E-05</v>
      </c>
      <c r="R127" s="229">
        <f>Q127*H127</f>
        <v>0.047599999999999996</v>
      </c>
      <c r="S127" s="229">
        <v>0</v>
      </c>
      <c r="T127" s="230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1" t="s">
        <v>643</v>
      </c>
      <c r="AT127" s="231" t="s">
        <v>175</v>
      </c>
      <c r="AU127" s="231" t="s">
        <v>86</v>
      </c>
      <c r="AY127" s="18" t="s">
        <v>173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84</v>
      </c>
      <c r="BK127" s="232">
        <f>ROUND(I127*H127,2)</f>
        <v>0</v>
      </c>
      <c r="BL127" s="18" t="s">
        <v>643</v>
      </c>
      <c r="BM127" s="231" t="s">
        <v>653</v>
      </c>
    </row>
    <row r="128" spans="1:65" s="2" customFormat="1" ht="21.75" customHeight="1">
      <c r="A128" s="39"/>
      <c r="B128" s="40"/>
      <c r="C128" s="220" t="s">
        <v>216</v>
      </c>
      <c r="D128" s="220" t="s">
        <v>175</v>
      </c>
      <c r="E128" s="221" t="s">
        <v>654</v>
      </c>
      <c r="F128" s="222" t="s">
        <v>655</v>
      </c>
      <c r="G128" s="223" t="s">
        <v>361</v>
      </c>
      <c r="H128" s="224">
        <v>12</v>
      </c>
      <c r="I128" s="225"/>
      <c r="J128" s="226">
        <f>ROUND(I128*H128,2)</f>
        <v>0</v>
      </c>
      <c r="K128" s="222" t="s">
        <v>1</v>
      </c>
      <c r="L128" s="45"/>
      <c r="M128" s="227" t="s">
        <v>1</v>
      </c>
      <c r="N128" s="228" t="s">
        <v>41</v>
      </c>
      <c r="O128" s="92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1" t="s">
        <v>180</v>
      </c>
      <c r="AT128" s="231" t="s">
        <v>175</v>
      </c>
      <c r="AU128" s="231" t="s">
        <v>86</v>
      </c>
      <c r="AY128" s="18" t="s">
        <v>173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84</v>
      </c>
      <c r="BK128" s="232">
        <f>ROUND(I128*H128,2)</f>
        <v>0</v>
      </c>
      <c r="BL128" s="18" t="s">
        <v>180</v>
      </c>
      <c r="BM128" s="231" t="s">
        <v>656</v>
      </c>
    </row>
    <row r="129" spans="1:65" s="2" customFormat="1" ht="33" customHeight="1">
      <c r="A129" s="39"/>
      <c r="B129" s="40"/>
      <c r="C129" s="220" t="s">
        <v>222</v>
      </c>
      <c r="D129" s="220" t="s">
        <v>175</v>
      </c>
      <c r="E129" s="221" t="s">
        <v>657</v>
      </c>
      <c r="F129" s="222" t="s">
        <v>658</v>
      </c>
      <c r="G129" s="223" t="s">
        <v>361</v>
      </c>
      <c r="H129" s="224">
        <v>12</v>
      </c>
      <c r="I129" s="225"/>
      <c r="J129" s="226">
        <f>ROUND(I129*H129,2)</f>
        <v>0</v>
      </c>
      <c r="K129" s="222" t="s">
        <v>1</v>
      </c>
      <c r="L129" s="45"/>
      <c r="M129" s="227" t="s">
        <v>1</v>
      </c>
      <c r="N129" s="228" t="s">
        <v>41</v>
      </c>
      <c r="O129" s="92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1" t="s">
        <v>180</v>
      </c>
      <c r="AT129" s="231" t="s">
        <v>175</v>
      </c>
      <c r="AU129" s="231" t="s">
        <v>86</v>
      </c>
      <c r="AY129" s="18" t="s">
        <v>173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84</v>
      </c>
      <c r="BK129" s="232">
        <f>ROUND(I129*H129,2)</f>
        <v>0</v>
      </c>
      <c r="BL129" s="18" t="s">
        <v>180</v>
      </c>
      <c r="BM129" s="231" t="s">
        <v>659</v>
      </c>
    </row>
    <row r="130" spans="1:65" s="2" customFormat="1" ht="16.5" customHeight="1">
      <c r="A130" s="39"/>
      <c r="B130" s="40"/>
      <c r="C130" s="220" t="s">
        <v>227</v>
      </c>
      <c r="D130" s="220" t="s">
        <v>175</v>
      </c>
      <c r="E130" s="221" t="s">
        <v>660</v>
      </c>
      <c r="F130" s="222" t="s">
        <v>661</v>
      </c>
      <c r="G130" s="223" t="s">
        <v>361</v>
      </c>
      <c r="H130" s="224">
        <v>8</v>
      </c>
      <c r="I130" s="225"/>
      <c r="J130" s="226">
        <f>ROUND(I130*H130,2)</f>
        <v>0</v>
      </c>
      <c r="K130" s="222" t="s">
        <v>1</v>
      </c>
      <c r="L130" s="45"/>
      <c r="M130" s="227" t="s">
        <v>1</v>
      </c>
      <c r="N130" s="228" t="s">
        <v>41</v>
      </c>
      <c r="O130" s="92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1" t="s">
        <v>180</v>
      </c>
      <c r="AT130" s="231" t="s">
        <v>175</v>
      </c>
      <c r="AU130" s="231" t="s">
        <v>86</v>
      </c>
      <c r="AY130" s="18" t="s">
        <v>173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8" t="s">
        <v>84</v>
      </c>
      <c r="BK130" s="232">
        <f>ROUND(I130*H130,2)</f>
        <v>0</v>
      </c>
      <c r="BL130" s="18" t="s">
        <v>180</v>
      </c>
      <c r="BM130" s="231" t="s">
        <v>662</v>
      </c>
    </row>
    <row r="131" spans="1:65" s="2" customFormat="1" ht="16.5" customHeight="1">
      <c r="A131" s="39"/>
      <c r="B131" s="40"/>
      <c r="C131" s="220" t="s">
        <v>232</v>
      </c>
      <c r="D131" s="220" t="s">
        <v>175</v>
      </c>
      <c r="E131" s="221" t="s">
        <v>663</v>
      </c>
      <c r="F131" s="222" t="s">
        <v>664</v>
      </c>
      <c r="G131" s="223" t="s">
        <v>361</v>
      </c>
      <c r="H131" s="224">
        <v>1</v>
      </c>
      <c r="I131" s="225"/>
      <c r="J131" s="226">
        <f>ROUND(I131*H131,2)</f>
        <v>0</v>
      </c>
      <c r="K131" s="222" t="s">
        <v>1</v>
      </c>
      <c r="L131" s="45"/>
      <c r="M131" s="227" t="s">
        <v>1</v>
      </c>
      <c r="N131" s="228" t="s">
        <v>41</v>
      </c>
      <c r="O131" s="92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1" t="s">
        <v>180</v>
      </c>
      <c r="AT131" s="231" t="s">
        <v>175</v>
      </c>
      <c r="AU131" s="231" t="s">
        <v>86</v>
      </c>
      <c r="AY131" s="18" t="s">
        <v>173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84</v>
      </c>
      <c r="BK131" s="232">
        <f>ROUND(I131*H131,2)</f>
        <v>0</v>
      </c>
      <c r="BL131" s="18" t="s">
        <v>180</v>
      </c>
      <c r="BM131" s="231" t="s">
        <v>665</v>
      </c>
    </row>
    <row r="132" spans="1:65" s="2" customFormat="1" ht="16.5" customHeight="1">
      <c r="A132" s="39"/>
      <c r="B132" s="40"/>
      <c r="C132" s="220" t="s">
        <v>237</v>
      </c>
      <c r="D132" s="220" t="s">
        <v>175</v>
      </c>
      <c r="E132" s="221" t="s">
        <v>666</v>
      </c>
      <c r="F132" s="222" t="s">
        <v>667</v>
      </c>
      <c r="G132" s="223" t="s">
        <v>361</v>
      </c>
      <c r="H132" s="224">
        <v>3</v>
      </c>
      <c r="I132" s="225"/>
      <c r="J132" s="226">
        <f>ROUND(I132*H132,2)</f>
        <v>0</v>
      </c>
      <c r="K132" s="222" t="s">
        <v>1</v>
      </c>
      <c r="L132" s="45"/>
      <c r="M132" s="227" t="s">
        <v>1</v>
      </c>
      <c r="N132" s="228" t="s">
        <v>41</v>
      </c>
      <c r="O132" s="92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180</v>
      </c>
      <c r="AT132" s="231" t="s">
        <v>175</v>
      </c>
      <c r="AU132" s="231" t="s">
        <v>86</v>
      </c>
      <c r="AY132" s="18" t="s">
        <v>173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180</v>
      </c>
      <c r="BM132" s="231" t="s">
        <v>668</v>
      </c>
    </row>
    <row r="133" spans="1:65" s="2" customFormat="1" ht="16.5" customHeight="1">
      <c r="A133" s="39"/>
      <c r="B133" s="40"/>
      <c r="C133" s="220" t="s">
        <v>243</v>
      </c>
      <c r="D133" s="220" t="s">
        <v>175</v>
      </c>
      <c r="E133" s="221" t="s">
        <v>669</v>
      </c>
      <c r="F133" s="222" t="s">
        <v>670</v>
      </c>
      <c r="G133" s="223" t="s">
        <v>361</v>
      </c>
      <c r="H133" s="224">
        <v>4</v>
      </c>
      <c r="I133" s="225"/>
      <c r="J133" s="226">
        <f>ROUND(I133*H133,2)</f>
        <v>0</v>
      </c>
      <c r="K133" s="222" t="s">
        <v>1</v>
      </c>
      <c r="L133" s="45"/>
      <c r="M133" s="227" t="s">
        <v>1</v>
      </c>
      <c r="N133" s="228" t="s">
        <v>41</v>
      </c>
      <c r="O133" s="92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1" t="s">
        <v>180</v>
      </c>
      <c r="AT133" s="231" t="s">
        <v>175</v>
      </c>
      <c r="AU133" s="231" t="s">
        <v>86</v>
      </c>
      <c r="AY133" s="18" t="s">
        <v>173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84</v>
      </c>
      <c r="BK133" s="232">
        <f>ROUND(I133*H133,2)</f>
        <v>0</v>
      </c>
      <c r="BL133" s="18" t="s">
        <v>180</v>
      </c>
      <c r="BM133" s="231" t="s">
        <v>671</v>
      </c>
    </row>
    <row r="134" spans="1:65" s="2" customFormat="1" ht="16.5" customHeight="1">
      <c r="A134" s="39"/>
      <c r="B134" s="40"/>
      <c r="C134" s="220" t="s">
        <v>250</v>
      </c>
      <c r="D134" s="220" t="s">
        <v>175</v>
      </c>
      <c r="E134" s="221" t="s">
        <v>672</v>
      </c>
      <c r="F134" s="222" t="s">
        <v>673</v>
      </c>
      <c r="G134" s="223" t="s">
        <v>361</v>
      </c>
      <c r="H134" s="224">
        <v>13</v>
      </c>
      <c r="I134" s="225"/>
      <c r="J134" s="226">
        <f>ROUND(I134*H134,2)</f>
        <v>0</v>
      </c>
      <c r="K134" s="222" t="s">
        <v>1</v>
      </c>
      <c r="L134" s="45"/>
      <c r="M134" s="227" t="s">
        <v>1</v>
      </c>
      <c r="N134" s="228" t="s">
        <v>41</v>
      </c>
      <c r="O134" s="92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1" t="s">
        <v>180</v>
      </c>
      <c r="AT134" s="231" t="s">
        <v>175</v>
      </c>
      <c r="AU134" s="231" t="s">
        <v>86</v>
      </c>
      <c r="AY134" s="18" t="s">
        <v>173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84</v>
      </c>
      <c r="BK134" s="232">
        <f>ROUND(I134*H134,2)</f>
        <v>0</v>
      </c>
      <c r="BL134" s="18" t="s">
        <v>180</v>
      </c>
      <c r="BM134" s="231" t="s">
        <v>674</v>
      </c>
    </row>
    <row r="135" spans="1:65" s="2" customFormat="1" ht="16.5" customHeight="1">
      <c r="A135" s="39"/>
      <c r="B135" s="40"/>
      <c r="C135" s="220" t="s">
        <v>8</v>
      </c>
      <c r="D135" s="220" t="s">
        <v>175</v>
      </c>
      <c r="E135" s="221" t="s">
        <v>675</v>
      </c>
      <c r="F135" s="222" t="s">
        <v>676</v>
      </c>
      <c r="G135" s="223" t="s">
        <v>361</v>
      </c>
      <c r="H135" s="224">
        <v>2</v>
      </c>
      <c r="I135" s="225"/>
      <c r="J135" s="226">
        <f>ROUND(I135*H135,2)</f>
        <v>0</v>
      </c>
      <c r="K135" s="222" t="s">
        <v>1</v>
      </c>
      <c r="L135" s="45"/>
      <c r="M135" s="227" t="s">
        <v>1</v>
      </c>
      <c r="N135" s="228" t="s">
        <v>41</v>
      </c>
      <c r="O135" s="92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180</v>
      </c>
      <c r="AT135" s="231" t="s">
        <v>175</v>
      </c>
      <c r="AU135" s="231" t="s">
        <v>86</v>
      </c>
      <c r="AY135" s="18" t="s">
        <v>173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84</v>
      </c>
      <c r="BK135" s="232">
        <f>ROUND(I135*H135,2)</f>
        <v>0</v>
      </c>
      <c r="BL135" s="18" t="s">
        <v>180</v>
      </c>
      <c r="BM135" s="231" t="s">
        <v>677</v>
      </c>
    </row>
    <row r="136" spans="1:65" s="2" customFormat="1" ht="21.75" customHeight="1">
      <c r="A136" s="39"/>
      <c r="B136" s="40"/>
      <c r="C136" s="220" t="s">
        <v>260</v>
      </c>
      <c r="D136" s="220" t="s">
        <v>175</v>
      </c>
      <c r="E136" s="221" t="s">
        <v>678</v>
      </c>
      <c r="F136" s="222" t="s">
        <v>679</v>
      </c>
      <c r="G136" s="223" t="s">
        <v>361</v>
      </c>
      <c r="H136" s="224">
        <v>12</v>
      </c>
      <c r="I136" s="225"/>
      <c r="J136" s="226">
        <f>ROUND(I136*H136,2)</f>
        <v>0</v>
      </c>
      <c r="K136" s="222" t="s">
        <v>1</v>
      </c>
      <c r="L136" s="45"/>
      <c r="M136" s="227" t="s">
        <v>1</v>
      </c>
      <c r="N136" s="228" t="s">
        <v>41</v>
      </c>
      <c r="O136" s="92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1" t="s">
        <v>180</v>
      </c>
      <c r="AT136" s="231" t="s">
        <v>175</v>
      </c>
      <c r="AU136" s="231" t="s">
        <v>86</v>
      </c>
      <c r="AY136" s="18" t="s">
        <v>173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84</v>
      </c>
      <c r="BK136" s="232">
        <f>ROUND(I136*H136,2)</f>
        <v>0</v>
      </c>
      <c r="BL136" s="18" t="s">
        <v>180</v>
      </c>
      <c r="BM136" s="231" t="s">
        <v>680</v>
      </c>
    </row>
    <row r="137" spans="1:65" s="2" customFormat="1" ht="16.5" customHeight="1">
      <c r="A137" s="39"/>
      <c r="B137" s="40"/>
      <c r="C137" s="220" t="s">
        <v>266</v>
      </c>
      <c r="D137" s="220" t="s">
        <v>175</v>
      </c>
      <c r="E137" s="221" t="s">
        <v>681</v>
      </c>
      <c r="F137" s="222" t="s">
        <v>682</v>
      </c>
      <c r="G137" s="223" t="s">
        <v>361</v>
      </c>
      <c r="H137" s="224">
        <v>4</v>
      </c>
      <c r="I137" s="225"/>
      <c r="J137" s="226">
        <f>ROUND(I137*H137,2)</f>
        <v>0</v>
      </c>
      <c r="K137" s="222" t="s">
        <v>1</v>
      </c>
      <c r="L137" s="45"/>
      <c r="M137" s="227" t="s">
        <v>1</v>
      </c>
      <c r="N137" s="228" t="s">
        <v>41</v>
      </c>
      <c r="O137" s="92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1" t="s">
        <v>180</v>
      </c>
      <c r="AT137" s="231" t="s">
        <v>175</v>
      </c>
      <c r="AU137" s="231" t="s">
        <v>86</v>
      </c>
      <c r="AY137" s="18" t="s">
        <v>173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84</v>
      </c>
      <c r="BK137" s="232">
        <f>ROUND(I137*H137,2)</f>
        <v>0</v>
      </c>
      <c r="BL137" s="18" t="s">
        <v>180</v>
      </c>
      <c r="BM137" s="231" t="s">
        <v>683</v>
      </c>
    </row>
    <row r="138" spans="1:65" s="2" customFormat="1" ht="16.5" customHeight="1">
      <c r="A138" s="39"/>
      <c r="B138" s="40"/>
      <c r="C138" s="220" t="s">
        <v>271</v>
      </c>
      <c r="D138" s="220" t="s">
        <v>175</v>
      </c>
      <c r="E138" s="221" t="s">
        <v>684</v>
      </c>
      <c r="F138" s="222" t="s">
        <v>685</v>
      </c>
      <c r="G138" s="223" t="s">
        <v>361</v>
      </c>
      <c r="H138" s="224">
        <v>4</v>
      </c>
      <c r="I138" s="225"/>
      <c r="J138" s="226">
        <f>ROUND(I138*H138,2)</f>
        <v>0</v>
      </c>
      <c r="K138" s="222" t="s">
        <v>1</v>
      </c>
      <c r="L138" s="45"/>
      <c r="M138" s="227" t="s">
        <v>1</v>
      </c>
      <c r="N138" s="228" t="s">
        <v>41</v>
      </c>
      <c r="O138" s="92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1" t="s">
        <v>180</v>
      </c>
      <c r="AT138" s="231" t="s">
        <v>175</v>
      </c>
      <c r="AU138" s="231" t="s">
        <v>86</v>
      </c>
      <c r="AY138" s="18" t="s">
        <v>173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84</v>
      </c>
      <c r="BK138" s="232">
        <f>ROUND(I138*H138,2)</f>
        <v>0</v>
      </c>
      <c r="BL138" s="18" t="s">
        <v>180</v>
      </c>
      <c r="BM138" s="231" t="s">
        <v>686</v>
      </c>
    </row>
    <row r="139" spans="1:65" s="2" customFormat="1" ht="16.5" customHeight="1">
      <c r="A139" s="39"/>
      <c r="B139" s="40"/>
      <c r="C139" s="220" t="s">
        <v>278</v>
      </c>
      <c r="D139" s="220" t="s">
        <v>175</v>
      </c>
      <c r="E139" s="221" t="s">
        <v>687</v>
      </c>
      <c r="F139" s="222" t="s">
        <v>688</v>
      </c>
      <c r="G139" s="223" t="s">
        <v>361</v>
      </c>
      <c r="H139" s="224">
        <v>4</v>
      </c>
      <c r="I139" s="225"/>
      <c r="J139" s="226">
        <f>ROUND(I139*H139,2)</f>
        <v>0</v>
      </c>
      <c r="K139" s="222" t="s">
        <v>1</v>
      </c>
      <c r="L139" s="45"/>
      <c r="M139" s="227" t="s">
        <v>1</v>
      </c>
      <c r="N139" s="228" t="s">
        <v>41</v>
      </c>
      <c r="O139" s="92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180</v>
      </c>
      <c r="AT139" s="231" t="s">
        <v>175</v>
      </c>
      <c r="AU139" s="231" t="s">
        <v>86</v>
      </c>
      <c r="AY139" s="18" t="s">
        <v>173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84</v>
      </c>
      <c r="BK139" s="232">
        <f>ROUND(I139*H139,2)</f>
        <v>0</v>
      </c>
      <c r="BL139" s="18" t="s">
        <v>180</v>
      </c>
      <c r="BM139" s="231" t="s">
        <v>689</v>
      </c>
    </row>
    <row r="140" spans="1:65" s="2" customFormat="1" ht="16.5" customHeight="1">
      <c r="A140" s="39"/>
      <c r="B140" s="40"/>
      <c r="C140" s="220" t="s">
        <v>285</v>
      </c>
      <c r="D140" s="220" t="s">
        <v>175</v>
      </c>
      <c r="E140" s="221" t="s">
        <v>690</v>
      </c>
      <c r="F140" s="222" t="s">
        <v>691</v>
      </c>
      <c r="G140" s="223" t="s">
        <v>361</v>
      </c>
      <c r="H140" s="224">
        <v>4</v>
      </c>
      <c r="I140" s="225"/>
      <c r="J140" s="226">
        <f>ROUND(I140*H140,2)</f>
        <v>0</v>
      </c>
      <c r="K140" s="222" t="s">
        <v>1</v>
      </c>
      <c r="L140" s="45"/>
      <c r="M140" s="227" t="s">
        <v>1</v>
      </c>
      <c r="N140" s="228" t="s">
        <v>41</v>
      </c>
      <c r="O140" s="92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1" t="s">
        <v>180</v>
      </c>
      <c r="AT140" s="231" t="s">
        <v>175</v>
      </c>
      <c r="AU140" s="231" t="s">
        <v>86</v>
      </c>
      <c r="AY140" s="18" t="s">
        <v>173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84</v>
      </c>
      <c r="BK140" s="232">
        <f>ROUND(I140*H140,2)</f>
        <v>0</v>
      </c>
      <c r="BL140" s="18" t="s">
        <v>180</v>
      </c>
      <c r="BM140" s="231" t="s">
        <v>692</v>
      </c>
    </row>
    <row r="141" spans="1:65" s="2" customFormat="1" ht="16.5" customHeight="1">
      <c r="A141" s="39"/>
      <c r="B141" s="40"/>
      <c r="C141" s="220" t="s">
        <v>7</v>
      </c>
      <c r="D141" s="220" t="s">
        <v>175</v>
      </c>
      <c r="E141" s="221" t="s">
        <v>693</v>
      </c>
      <c r="F141" s="222" t="s">
        <v>694</v>
      </c>
      <c r="G141" s="223" t="s">
        <v>361</v>
      </c>
      <c r="H141" s="224">
        <v>17</v>
      </c>
      <c r="I141" s="225"/>
      <c r="J141" s="226">
        <f>ROUND(I141*H141,2)</f>
        <v>0</v>
      </c>
      <c r="K141" s="222" t="s">
        <v>1</v>
      </c>
      <c r="L141" s="45"/>
      <c r="M141" s="227" t="s">
        <v>1</v>
      </c>
      <c r="N141" s="228" t="s">
        <v>41</v>
      </c>
      <c r="O141" s="92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1" t="s">
        <v>180</v>
      </c>
      <c r="AT141" s="231" t="s">
        <v>175</v>
      </c>
      <c r="AU141" s="231" t="s">
        <v>86</v>
      </c>
      <c r="AY141" s="18" t="s">
        <v>173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84</v>
      </c>
      <c r="BK141" s="232">
        <f>ROUND(I141*H141,2)</f>
        <v>0</v>
      </c>
      <c r="BL141" s="18" t="s">
        <v>180</v>
      </c>
      <c r="BM141" s="231" t="s">
        <v>695</v>
      </c>
    </row>
    <row r="142" spans="1:65" s="2" customFormat="1" ht="24.15" customHeight="1">
      <c r="A142" s="39"/>
      <c r="B142" s="40"/>
      <c r="C142" s="220" t="s">
        <v>296</v>
      </c>
      <c r="D142" s="220" t="s">
        <v>175</v>
      </c>
      <c r="E142" s="221" t="s">
        <v>696</v>
      </c>
      <c r="F142" s="222" t="s">
        <v>697</v>
      </c>
      <c r="G142" s="223" t="s">
        <v>361</v>
      </c>
      <c r="H142" s="224">
        <v>25</v>
      </c>
      <c r="I142" s="225"/>
      <c r="J142" s="226">
        <f>ROUND(I142*H142,2)</f>
        <v>0</v>
      </c>
      <c r="K142" s="222" t="s">
        <v>1</v>
      </c>
      <c r="L142" s="45"/>
      <c r="M142" s="266" t="s">
        <v>1</v>
      </c>
      <c r="N142" s="267" t="s">
        <v>41</v>
      </c>
      <c r="O142" s="268"/>
      <c r="P142" s="269">
        <f>O142*H142</f>
        <v>0</v>
      </c>
      <c r="Q142" s="269">
        <v>0</v>
      </c>
      <c r="R142" s="269">
        <f>Q142*H142</f>
        <v>0</v>
      </c>
      <c r="S142" s="269">
        <v>0</v>
      </c>
      <c r="T142" s="27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1" t="s">
        <v>180</v>
      </c>
      <c r="AT142" s="231" t="s">
        <v>175</v>
      </c>
      <c r="AU142" s="231" t="s">
        <v>86</v>
      </c>
      <c r="AY142" s="18" t="s">
        <v>173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8" t="s">
        <v>84</v>
      </c>
      <c r="BK142" s="232">
        <f>ROUND(I142*H142,2)</f>
        <v>0</v>
      </c>
      <c r="BL142" s="18" t="s">
        <v>180</v>
      </c>
      <c r="BM142" s="231" t="s">
        <v>698</v>
      </c>
    </row>
    <row r="143" spans="1:31" s="2" customFormat="1" ht="6.95" customHeight="1">
      <c r="A143" s="39"/>
      <c r="B143" s="67"/>
      <c r="C143" s="68"/>
      <c r="D143" s="68"/>
      <c r="E143" s="68"/>
      <c r="F143" s="68"/>
      <c r="G143" s="68"/>
      <c r="H143" s="68"/>
      <c r="I143" s="68"/>
      <c r="J143" s="68"/>
      <c r="K143" s="68"/>
      <c r="L143" s="45"/>
      <c r="M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</sheetData>
  <sheetProtection password="CC35" sheet="1" objects="1" scenarios="1" formatColumns="0" formatRows="0" autoFilter="0"/>
  <autoFilter ref="C117:K14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DESKTOP-239ODQK\Lucie</dc:creator>
  <cp:keywords/>
  <dc:description/>
  <cp:lastModifiedBy>DESKTOP-239ODQK\Lucie</cp:lastModifiedBy>
  <dcterms:created xsi:type="dcterms:W3CDTF">2022-09-09T08:48:31Z</dcterms:created>
  <dcterms:modified xsi:type="dcterms:W3CDTF">2022-09-09T08:48:58Z</dcterms:modified>
  <cp:category/>
  <cp:version/>
  <cp:contentType/>
  <cp:contentStatus/>
</cp:coreProperties>
</file>