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Biocentrum LBC VR8" sheetId="2" r:id="rId2"/>
    <sheet name="SO-01_1 - 1. rok pěstební..." sheetId="3" r:id="rId3"/>
    <sheet name="SO-01_2 - 2. rok pěstební..." sheetId="4" r:id="rId4"/>
    <sheet name="SO-01_3 - 3. rok pěstební..." sheetId="5" r:id="rId5"/>
    <sheet name="SO-01_4 - 4. rok pěstební..." sheetId="6" r:id="rId6"/>
    <sheet name="SO-02 - Biokoridor LBK VR11" sheetId="7" r:id="rId7"/>
    <sheet name="SO-02_1 - 1. rok pěstební..." sheetId="8" r:id="rId8"/>
    <sheet name="SO-02_2 - 2. rok pěstební..." sheetId="9" r:id="rId9"/>
    <sheet name="SO-02_3 - 3. rok pěstební..." sheetId="10" r:id="rId10"/>
    <sheet name="SO-02_4 - 4. rok pěstební..." sheetId="11" r:id="rId11"/>
    <sheet name="SO-03 - Biokoridor VR13" sheetId="12" r:id="rId12"/>
    <sheet name="SO-03_1 - 1. rok pěstební..." sheetId="13" r:id="rId13"/>
    <sheet name="SO-03_2 - 2. rok pěstební..." sheetId="14" r:id="rId14"/>
    <sheet name="SO-03_3 - 3. rok pěstební..." sheetId="15" r:id="rId15"/>
    <sheet name="SO-03_4 - 4. rok pěstební..." sheetId="16" r:id="rId16"/>
    <sheet name="SO-04 - Biokoridor LBK VR14" sheetId="17" r:id="rId17"/>
    <sheet name="SO-04_1 - 1. rok pěstební..." sheetId="18" r:id="rId18"/>
    <sheet name="SO-04_2 - 2. rok pěstební..." sheetId="19" r:id="rId19"/>
    <sheet name="SO-04_3 - 3. rok pěstební..." sheetId="20" r:id="rId20"/>
    <sheet name="SO-04_4 - 4. rok pěstební..." sheetId="21" r:id="rId21"/>
    <sheet name="SO-05 - Biokoridor RBK 147" sheetId="22" r:id="rId22"/>
    <sheet name="SO-05_1 - 1. rok pěstební..." sheetId="23" r:id="rId23"/>
    <sheet name="SO-05_2 - 2. rok pěstební..." sheetId="24" r:id="rId24"/>
    <sheet name="SO-05_3 - 3. rok pěstební..." sheetId="25" r:id="rId25"/>
    <sheet name="SO-05_4 - 4. rok pěstební..." sheetId="26" r:id="rId26"/>
    <sheet name="VRN - Vedlejší rozpočtové..." sheetId="27" r:id="rId27"/>
  </sheets>
  <definedNames>
    <definedName name="_xlnm.Print_Area" localSheetId="0">'Rekapitulace stavby'!$D$4:$AO$36,'Rekapitulace stavby'!$C$42:$AQ$86</definedName>
    <definedName name="_xlnm._FilterDatabase" localSheetId="1" hidden="1">'SO-01 - Biocentrum LBC VR8'!$C$78:$K$170</definedName>
    <definedName name="_xlnm.Print_Area" localSheetId="1">'SO-01 - Biocentrum LBC VR8'!$C$4:$J$39,'SO-01 - Biocentrum LBC VR8'!$C$45:$J$60,'SO-01 - Biocentrum LBC VR8'!$C$66:$K$170</definedName>
    <definedName name="_xlnm._FilterDatabase" localSheetId="2" hidden="1">'SO-01_1 - 1. rok pěstební...'!$C$84:$K$101</definedName>
    <definedName name="_xlnm.Print_Area" localSheetId="2">'SO-01_1 - 1. rok pěstební...'!$C$4:$J$41,'SO-01_1 - 1. rok pěstební...'!$C$47:$J$64,'SO-01_1 - 1. rok pěstební...'!$C$70:$K$101</definedName>
    <definedName name="_xlnm._FilterDatabase" localSheetId="3" hidden="1">'SO-01_2 - 2. rok pěstební...'!$C$84:$K$101</definedName>
    <definedName name="_xlnm.Print_Area" localSheetId="3">'SO-01_2 - 2. rok pěstební...'!$C$4:$J$41,'SO-01_2 - 2. rok pěstební...'!$C$47:$J$64,'SO-01_2 - 2. rok pěstební...'!$C$70:$K$101</definedName>
    <definedName name="_xlnm._FilterDatabase" localSheetId="4" hidden="1">'SO-01_3 - 3. rok pěstební...'!$C$84:$K$101</definedName>
    <definedName name="_xlnm.Print_Area" localSheetId="4">'SO-01_3 - 3. rok pěstební...'!$C$4:$J$41,'SO-01_3 - 3. rok pěstební...'!$C$47:$J$64,'SO-01_3 - 3. rok pěstební...'!$C$70:$K$101</definedName>
    <definedName name="_xlnm._FilterDatabase" localSheetId="5" hidden="1">'SO-01_4 - 4. rok pěstební...'!$C$84:$K$103</definedName>
    <definedName name="_xlnm.Print_Area" localSheetId="5">'SO-01_4 - 4. rok pěstební...'!$C$4:$J$41,'SO-01_4 - 4. rok pěstební...'!$C$47:$J$64,'SO-01_4 - 4. rok pěstební...'!$C$70:$K$103</definedName>
    <definedName name="_xlnm._FilterDatabase" localSheetId="6" hidden="1">'SO-02 - Biokoridor LBK VR11'!$C$78:$K$173</definedName>
    <definedName name="_xlnm.Print_Area" localSheetId="6">'SO-02 - Biokoridor LBK VR11'!$C$4:$J$39,'SO-02 - Biokoridor LBK VR11'!$C$45:$J$60,'SO-02 - Biokoridor LBK VR11'!$C$66:$K$173</definedName>
    <definedName name="_xlnm._FilterDatabase" localSheetId="7" hidden="1">'SO-02_1 - 1. rok pěstební...'!$C$84:$K$101</definedName>
    <definedName name="_xlnm.Print_Area" localSheetId="7">'SO-02_1 - 1. rok pěstební...'!$C$4:$J$41,'SO-02_1 - 1. rok pěstební...'!$C$47:$J$64,'SO-02_1 - 1. rok pěstební...'!$C$70:$K$101</definedName>
    <definedName name="_xlnm._FilterDatabase" localSheetId="8" hidden="1">'SO-02_2 - 2. rok pěstební...'!$C$84:$K$101</definedName>
    <definedName name="_xlnm.Print_Area" localSheetId="8">'SO-02_2 - 2. rok pěstební...'!$C$4:$J$41,'SO-02_2 - 2. rok pěstební...'!$C$47:$J$64,'SO-02_2 - 2. rok pěstební...'!$C$70:$K$101</definedName>
    <definedName name="_xlnm._FilterDatabase" localSheetId="9" hidden="1">'SO-02_3 - 3. rok pěstební...'!$C$84:$K$101</definedName>
    <definedName name="_xlnm.Print_Area" localSheetId="9">'SO-02_3 - 3. rok pěstební...'!$C$4:$J$41,'SO-02_3 - 3. rok pěstební...'!$C$47:$J$64,'SO-02_3 - 3. rok pěstební...'!$C$70:$K$101</definedName>
    <definedName name="_xlnm._FilterDatabase" localSheetId="10" hidden="1">'SO-02_4 - 4. rok pěstební...'!$C$84:$K$103</definedName>
    <definedName name="_xlnm.Print_Area" localSheetId="10">'SO-02_4 - 4. rok pěstební...'!$C$4:$J$41,'SO-02_4 - 4. rok pěstební...'!$C$47:$J$64,'SO-02_4 - 4. rok pěstební...'!$C$70:$K$103</definedName>
    <definedName name="_xlnm._FilterDatabase" localSheetId="11" hidden="1">'SO-03 - Biokoridor VR13'!$C$78:$K$185</definedName>
    <definedName name="_xlnm.Print_Area" localSheetId="11">'SO-03 - Biokoridor VR13'!$C$4:$J$39,'SO-03 - Biokoridor VR13'!$C$45:$J$60,'SO-03 - Biokoridor VR13'!$C$66:$K$185</definedName>
    <definedName name="_xlnm._FilterDatabase" localSheetId="12" hidden="1">'SO-03_1 - 1. rok pěstební...'!$C$84:$K$101</definedName>
    <definedName name="_xlnm.Print_Area" localSheetId="12">'SO-03_1 - 1. rok pěstební...'!$C$4:$J$41,'SO-03_1 - 1. rok pěstební...'!$C$47:$J$64,'SO-03_1 - 1. rok pěstební...'!$C$70:$K$101</definedName>
    <definedName name="_xlnm._FilterDatabase" localSheetId="13" hidden="1">'SO-03_2 - 2. rok pěstební...'!$C$84:$K$101</definedName>
    <definedName name="_xlnm.Print_Area" localSheetId="13">'SO-03_2 - 2. rok pěstební...'!$C$4:$J$41,'SO-03_2 - 2. rok pěstební...'!$C$47:$J$64,'SO-03_2 - 2. rok pěstební...'!$C$70:$K$101</definedName>
    <definedName name="_xlnm._FilterDatabase" localSheetId="14" hidden="1">'SO-03_3 - 3. rok pěstební...'!$C$84:$K$101</definedName>
    <definedName name="_xlnm.Print_Area" localSheetId="14">'SO-03_3 - 3. rok pěstební...'!$C$4:$J$41,'SO-03_3 - 3. rok pěstební...'!$C$47:$J$64,'SO-03_3 - 3. rok pěstební...'!$C$70:$K$101</definedName>
    <definedName name="_xlnm._FilterDatabase" localSheetId="15" hidden="1">'SO-03_4 - 4. rok pěstební...'!$C$84:$K$103</definedName>
    <definedName name="_xlnm.Print_Area" localSheetId="15">'SO-03_4 - 4. rok pěstební...'!$C$4:$J$41,'SO-03_4 - 4. rok pěstební...'!$C$47:$J$64,'SO-03_4 - 4. rok pěstební...'!$C$70:$K$103</definedName>
    <definedName name="_xlnm._FilterDatabase" localSheetId="16" hidden="1">'SO-04 - Biokoridor LBK VR14'!$C$78:$K$182</definedName>
    <definedName name="_xlnm.Print_Area" localSheetId="16">'SO-04 - Biokoridor LBK VR14'!$C$4:$J$39,'SO-04 - Biokoridor LBK VR14'!$C$45:$J$60,'SO-04 - Biokoridor LBK VR14'!$C$66:$K$182</definedName>
    <definedName name="_xlnm._FilterDatabase" localSheetId="17" hidden="1">'SO-04_1 - 1. rok pěstební...'!$C$84:$K$101</definedName>
    <definedName name="_xlnm.Print_Area" localSheetId="17">'SO-04_1 - 1. rok pěstební...'!$C$4:$J$41,'SO-04_1 - 1. rok pěstební...'!$C$47:$J$64,'SO-04_1 - 1. rok pěstební...'!$C$70:$K$101</definedName>
    <definedName name="_xlnm._FilterDatabase" localSheetId="18" hidden="1">'SO-04_2 - 2. rok pěstební...'!$C$84:$K$101</definedName>
    <definedName name="_xlnm.Print_Area" localSheetId="18">'SO-04_2 - 2. rok pěstební...'!$C$4:$J$41,'SO-04_2 - 2. rok pěstební...'!$C$47:$J$64,'SO-04_2 - 2. rok pěstební...'!$C$70:$K$101</definedName>
    <definedName name="_xlnm._FilterDatabase" localSheetId="19" hidden="1">'SO-04_3 - 3. rok pěstební...'!$C$84:$K$101</definedName>
    <definedName name="_xlnm.Print_Area" localSheetId="19">'SO-04_3 - 3. rok pěstební...'!$C$4:$J$41,'SO-04_3 - 3. rok pěstební...'!$C$47:$J$64,'SO-04_3 - 3. rok pěstební...'!$C$70:$K$101</definedName>
    <definedName name="_xlnm._FilterDatabase" localSheetId="20" hidden="1">'SO-04_4 - 4. rok pěstební...'!$C$84:$K$103</definedName>
    <definedName name="_xlnm.Print_Area" localSheetId="20">'SO-04_4 - 4. rok pěstební...'!$C$4:$J$41,'SO-04_4 - 4. rok pěstební...'!$C$47:$J$64,'SO-04_4 - 4. rok pěstební...'!$C$70:$K$103</definedName>
    <definedName name="_xlnm._FilterDatabase" localSheetId="21" hidden="1">'SO-05 - Biokoridor RBK 147'!$C$78:$K$200</definedName>
    <definedName name="_xlnm.Print_Area" localSheetId="21">'SO-05 - Biokoridor RBK 147'!$C$4:$J$39,'SO-05 - Biokoridor RBK 147'!$C$45:$J$60,'SO-05 - Biokoridor RBK 147'!$C$66:$K$200</definedName>
    <definedName name="_xlnm._FilterDatabase" localSheetId="22" hidden="1">'SO-05_1 - 1. rok pěstební...'!$C$84:$K$101</definedName>
    <definedName name="_xlnm.Print_Area" localSheetId="22">'SO-05_1 - 1. rok pěstební...'!$C$4:$J$41,'SO-05_1 - 1. rok pěstební...'!$C$47:$J$64,'SO-05_1 - 1. rok pěstební...'!$C$70:$K$101</definedName>
    <definedName name="_xlnm._FilterDatabase" localSheetId="23" hidden="1">'SO-05_2 - 2. rok pěstební...'!$C$84:$K$101</definedName>
    <definedName name="_xlnm.Print_Area" localSheetId="23">'SO-05_2 - 2. rok pěstební...'!$C$4:$J$41,'SO-05_2 - 2. rok pěstební...'!$C$47:$J$64,'SO-05_2 - 2. rok pěstební...'!$C$70:$K$101</definedName>
    <definedName name="_xlnm._FilterDatabase" localSheetId="24" hidden="1">'SO-05_3 - 3. rok pěstební...'!$C$84:$K$101</definedName>
    <definedName name="_xlnm.Print_Area" localSheetId="24">'SO-05_3 - 3. rok pěstební...'!$C$4:$J$41,'SO-05_3 - 3. rok pěstební...'!$C$47:$J$64,'SO-05_3 - 3. rok pěstební...'!$C$70:$K$101</definedName>
    <definedName name="_xlnm._FilterDatabase" localSheetId="25" hidden="1">'SO-05_4 - 4. rok pěstební...'!$C$84:$K$104</definedName>
    <definedName name="_xlnm.Print_Area" localSheetId="25">'SO-05_4 - 4. rok pěstební...'!$C$4:$J$41,'SO-05_4 - 4. rok pěstební...'!$C$47:$J$64,'SO-05_4 - 4. rok pěstební...'!$C$70:$K$104</definedName>
    <definedName name="_xlnm._FilterDatabase" localSheetId="26" hidden="1">'VRN - Vedlejší rozpočtové...'!$C$79:$K$85</definedName>
    <definedName name="_xlnm.Print_Area" localSheetId="26">'VRN - Vedlejší rozpočtové...'!$C$4:$J$39,'VRN - Vedlejší rozpočtové...'!$C$45:$J$61,'VRN - Vedlejší rozpočtové...'!$C$67:$K$85</definedName>
    <definedName name="_xlnm.Print_Titles" localSheetId="0">'Rekapitulace stavby'!$52:$52</definedName>
    <definedName name="_xlnm.Print_Titles" localSheetId="1">'SO-01 - Biocentrum LBC VR8'!$78:$78</definedName>
    <definedName name="_xlnm.Print_Titles" localSheetId="2">'SO-01_1 - 1. rok pěstební...'!$84:$84</definedName>
    <definedName name="_xlnm.Print_Titles" localSheetId="3">'SO-01_2 - 2. rok pěstební...'!$84:$84</definedName>
    <definedName name="_xlnm.Print_Titles" localSheetId="4">'SO-01_3 - 3. rok pěstební...'!$84:$84</definedName>
    <definedName name="_xlnm.Print_Titles" localSheetId="5">'SO-01_4 - 4. rok pěstební...'!$84:$84</definedName>
    <definedName name="_xlnm.Print_Titles" localSheetId="6">'SO-02 - Biokoridor LBK VR11'!$78:$78</definedName>
    <definedName name="_xlnm.Print_Titles" localSheetId="7">'SO-02_1 - 1. rok pěstební...'!$84:$84</definedName>
    <definedName name="_xlnm.Print_Titles" localSheetId="8">'SO-02_2 - 2. rok pěstební...'!$84:$84</definedName>
    <definedName name="_xlnm.Print_Titles" localSheetId="9">'SO-02_3 - 3. rok pěstební...'!$84:$84</definedName>
    <definedName name="_xlnm.Print_Titles" localSheetId="10">'SO-02_4 - 4. rok pěstební...'!$84:$84</definedName>
    <definedName name="_xlnm.Print_Titles" localSheetId="11">'SO-03 - Biokoridor VR13'!$78:$78</definedName>
    <definedName name="_xlnm.Print_Titles" localSheetId="12">'SO-03_1 - 1. rok pěstební...'!$84:$84</definedName>
    <definedName name="_xlnm.Print_Titles" localSheetId="13">'SO-03_2 - 2. rok pěstební...'!$84:$84</definedName>
    <definedName name="_xlnm.Print_Titles" localSheetId="14">'SO-03_3 - 3. rok pěstební...'!$84:$84</definedName>
    <definedName name="_xlnm.Print_Titles" localSheetId="15">'SO-03_4 - 4. rok pěstební...'!$84:$84</definedName>
    <definedName name="_xlnm.Print_Titles" localSheetId="16">'SO-04 - Biokoridor LBK VR14'!$78:$78</definedName>
    <definedName name="_xlnm.Print_Titles" localSheetId="17">'SO-04_1 - 1. rok pěstební...'!$84:$84</definedName>
    <definedName name="_xlnm.Print_Titles" localSheetId="18">'SO-04_2 - 2. rok pěstební...'!$84:$84</definedName>
    <definedName name="_xlnm.Print_Titles" localSheetId="19">'SO-04_3 - 3. rok pěstební...'!$84:$84</definedName>
    <definedName name="_xlnm.Print_Titles" localSheetId="20">'SO-04_4 - 4. rok pěstební...'!$84:$84</definedName>
    <definedName name="_xlnm.Print_Titles" localSheetId="21">'SO-05 - Biokoridor RBK 147'!$78:$78</definedName>
    <definedName name="_xlnm.Print_Titles" localSheetId="22">'SO-05_1 - 1. rok pěstební...'!$84:$84</definedName>
    <definedName name="_xlnm.Print_Titles" localSheetId="23">'SO-05_2 - 2. rok pěstební...'!$84:$84</definedName>
    <definedName name="_xlnm.Print_Titles" localSheetId="24">'SO-05_3 - 3. rok pěstební...'!$84:$84</definedName>
    <definedName name="_xlnm.Print_Titles" localSheetId="25">'SO-05_4 - 4. rok pěstební...'!$84:$84</definedName>
    <definedName name="_xlnm.Print_Titles" localSheetId="26">'VRN - Vedlejší rozpočtové...'!$79:$79</definedName>
  </definedNames>
  <calcPr fullCalcOnLoad="1"/>
</workbook>
</file>

<file path=xl/sharedStrings.xml><?xml version="1.0" encoding="utf-8"?>
<sst xmlns="http://schemas.openxmlformats.org/spreadsheetml/2006/main" count="10988" uniqueCount="861">
  <si>
    <t>Export Komplet</t>
  </si>
  <si>
    <t/>
  </si>
  <si>
    <t>2.0</t>
  </si>
  <si>
    <t>ZAMOK</t>
  </si>
  <si>
    <t>False</t>
  </si>
  <si>
    <t>{926caa51-51a4-4501-81f0-00940b2060d7}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</si>
  <si>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</si>
  <si>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</si>
  <si>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</si>
  <si>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</si>
  <si>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</si>
  <si>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</si>
  <si>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</si>
  <si>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</si>
  <si>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117-2567-18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</si>
  <si>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</si>
  <si>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</si>
  <si>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Založení prvků ÚSES v k.ú. Vranovice, vybrané prvky – biokoridory a biocentra</t>
  </si>
  <si>
    <t>KSO:</t>
  </si>
  <si>
    <t>CC-CZ:</t>
  </si>
  <si>
    <t>Místo:</t>
  </si>
  <si>
    <t>Vranovice nad Svratkou</t>
  </si>
  <si>
    <t>Datum:</t>
  </si>
  <si>
    <t>27. 8. 2018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</si>
  <si>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</si>
  <si>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</si>
  <si>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</si>
  <si>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</si>
  <si>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</si>
  <si>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</si>
  <si>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</si>
  <si>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Agroprojekt PSo. s.r.o.</t>
  </si>
  <si>
    <t>True</t>
  </si>
  <si>
    <t>Zpracovatel:</t>
  </si>
  <si>
    <t>Daniel Doubrava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</si>
  <si>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</si>
  <si>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</si>
  <si>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</si>
  <si>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</si>
  <si>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</si>
  <si>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</si>
  <si>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</si>
  <si>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</si>
  <si>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</si>
  <si>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</si>
  <si>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</si>
  <si>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</si>
  <si>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</si>
  <si>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</si>
  <si>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</si>
  <si>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</si>
  <si>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</si>
  <si>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</si>
  <si>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</si>
  <si>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</si>
  <si>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</si>
  <si>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</si>
  <si>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</si>
  <si>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</si>
  <si>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</si>
  <si>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</si>
  <si>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</si>
  <si>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</si>
  <si>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</si>
  <si>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</si>
  <si>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</si>
  <si>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</si>
  <si>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</si>
  <si>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</si>
  <si>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</si>
  <si>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</si>
  <si>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</si>
  <si>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</si>
  <si>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</si>
  <si>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SO-01</t>
  </si>
  <si>
    <t>Biocentrum LBC VR8</t>
  </si>
  <si>
    <t>STA</t>
  </si>
  <si>
    <t>1</t>
  </si>
  <si>
    <t>{0ddfc51f-22c6-49b1-aad7-44f60dc8799b}</t>
  </si>
  <si>
    <t>2</t>
  </si>
  <si>
    <t>/</t>
  </si>
  <si>
    <t>Soupis</t>
  </si>
  <si>
    <t>###NOINSERT###</t>
  </si>
  <si>
    <t>SO-01_1</t>
  </si>
  <si>
    <t>1. rok pěstební péče</t>
  </si>
  <si>
    <t>{22b121ad-585e-4f32-8fef-7010b5010fff}</t>
  </si>
  <si>
    <t>SO-01_2</t>
  </si>
  <si>
    <t>2. rok pěstební péče</t>
  </si>
  <si>
    <t>{197e1e98-4bed-4aab-9e3a-79f66eae615c}</t>
  </si>
  <si>
    <t>SO-01_3</t>
  </si>
  <si>
    <t>3. rok pěstební péče</t>
  </si>
  <si>
    <t>{0df4859e-51e5-474b-9318-56b92eaad3ab}</t>
  </si>
  <si>
    <t>SO-01_4</t>
  </si>
  <si>
    <t>4. rok pěstební péče</t>
  </si>
  <si>
    <t>{b4148950-0ea4-49ba-95f4-9ddef0fb046b}</t>
  </si>
  <si>
    <t>SO-02</t>
  </si>
  <si>
    <t>Biokoridor LBK VR11</t>
  </si>
  <si>
    <t>{9d5b3a7a-41f7-426d-b886-c48fc46e15e4}</t>
  </si>
  <si>
    <t>SO-02_1</t>
  </si>
  <si>
    <t>{86fe0176-96ed-4e6b-bbb2-313fe6d1028e}</t>
  </si>
  <si>
    <t>SO-02_2</t>
  </si>
  <si>
    <t>{581a71f7-3ffc-4e8b-baa8-4361348cd166}</t>
  </si>
  <si>
    <t>SO-02_3</t>
  </si>
  <si>
    <t>{487488a9-0a0e-4d9f-8f14-f7aa1ccb06f2}</t>
  </si>
  <si>
    <t>SO-02_4</t>
  </si>
  <si>
    <t>{fe6a93c0-46d8-4ac5-a33b-c0e025f5701e}</t>
  </si>
  <si>
    <t>SO-03</t>
  </si>
  <si>
    <t>Biokoridor VR13</t>
  </si>
  <si>
    <t>{83baafd1-aa65-4946-99d1-565ce100385f}</t>
  </si>
  <si>
    <t>SO-03_1</t>
  </si>
  <si>
    <t>{bbc1be9c-2aa7-4e82-9006-b21e47f19613}</t>
  </si>
  <si>
    <t>SO-03_2</t>
  </si>
  <si>
    <t>{71b72a31-3609-40ec-828b-bdd913320a3b}</t>
  </si>
  <si>
    <t>SO-03_3</t>
  </si>
  <si>
    <t>{ceaa14cb-81ee-4e4c-8b44-50e42783c9f7}</t>
  </si>
  <si>
    <t>SO-03_4</t>
  </si>
  <si>
    <t>{db741813-4ef6-4a97-b77f-578cf97921b4}</t>
  </si>
  <si>
    <t>SO-04</t>
  </si>
  <si>
    <t>Biokoridor LBK VR14</t>
  </si>
  <si>
    <t>{c2994ca1-94e0-4b96-9f20-3207eeb33e07}</t>
  </si>
  <si>
    <t>SO-04_1</t>
  </si>
  <si>
    <t>{af614bd4-68a9-454e-bb87-b835d81b2683}</t>
  </si>
  <si>
    <t>SO-04_2</t>
  </si>
  <si>
    <t>{ca18f3a8-d47c-4f49-8404-114205d656f1}</t>
  </si>
  <si>
    <t>SO-04_3</t>
  </si>
  <si>
    <t>{6be73e6a-329b-4eea-b221-ed838147379c}</t>
  </si>
  <si>
    <t>SO-04_4</t>
  </si>
  <si>
    <t>{7fafa5dc-5c48-486c-aab2-9b58e1853740}</t>
  </si>
  <si>
    <t>SO-05</t>
  </si>
  <si>
    <t>Biokoridor RBK 147</t>
  </si>
  <si>
    <t>{1fee515c-c9ac-4993-961b-3bc44304275a}</t>
  </si>
  <si>
    <t>SO-05_1</t>
  </si>
  <si>
    <t>{24917b00-6766-47b4-a8a5-0d2fe26855e3}</t>
  </si>
  <si>
    <t>SO-05_2</t>
  </si>
  <si>
    <t>{3325f456-c4e9-49bb-9a72-226d8c625435}</t>
  </si>
  <si>
    <t>SO-05_3</t>
  </si>
  <si>
    <t>{0e0d7e88-92d8-4d4a-8731-d0c7f0fb5567}</t>
  </si>
  <si>
    <t>SO-05_4</t>
  </si>
  <si>
    <t>{1d9b41a8-4ad4-4e66-af2d-cc39fb99b961}</t>
  </si>
  <si>
    <t>VRN</t>
  </si>
  <si>
    <t>Vedlejší rozpočtové náklady</t>
  </si>
  <si>
    <t>{e6e77446-9076-4b0a-877a-fa50c5818291}</t>
  </si>
  <si>
    <t>KRYCÍ LIST SOUPISU PRACÍ</t>
  </si>
  <si>
    <t>Objekt:</t>
  </si>
  <si>
    <t>SO-01 - Biocentrum LBC VR8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</si>
  <si>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</si>
  <si>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</si>
  <si>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</si>
  <si>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</si>
  <si>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</si>
  <si>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</si>
  <si>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</si>
  <si>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</si>
  <si>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</si>
  <si>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</si>
  <si>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</si>
  <si>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</si>
  <si>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</si>
  <si>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</si>
  <si>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</si>
  <si>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</si>
  <si>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</si>
  <si>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</si>
  <si>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</si>
  <si>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184802111</t>
  </si>
  <si>
    <t>Chemické odplevelení před založením kultury nad 20 m2 postřikem na široko v rovině a svahu do 1:5</t>
  </si>
  <si>
    <t>m2</t>
  </si>
  <si>
    <t>CS ÚRS 2017 01</t>
  </si>
  <si>
    <t>4</t>
  </si>
  <si>
    <t>ROZPOCET</t>
  </si>
  <si>
    <t>161600884</t>
  </si>
  <si>
    <t>PP</t>
  </si>
  <si>
    <t>Chemické odplevelení půdy před založením kultury, trávníku nebo zpevněných ploch o výměře jednotlivě přes 20 m2 v rovině nebo na svahu do 1:5 postřikem na široko</t>
  </si>
  <si>
    <t>M</t>
  </si>
  <si>
    <t>252340020</t>
  </si>
  <si>
    <t>herbicid totální,  bal. 5 l</t>
  </si>
  <si>
    <t>litr</t>
  </si>
  <si>
    <t>8</t>
  </si>
  <si>
    <t>-1154569840</t>
  </si>
  <si>
    <t>Herbicidy - totální, systémový, neselektivní</t>
  </si>
  <si>
    <t>VV</t>
  </si>
  <si>
    <t>30793/10000*3</t>
  </si>
  <si>
    <t>3</t>
  </si>
  <si>
    <t>183403112</t>
  </si>
  <si>
    <t>Obdělání půdy oráním na hloubku do 0,2 m v rovině a svahu do 1:5</t>
  </si>
  <si>
    <t>-860146336</t>
  </si>
  <si>
    <t>Obdělání půdy oráním hl. přes 100 do 200 mm v rovině nebo na svahu do 1:5</t>
  </si>
  <si>
    <t>183403152</t>
  </si>
  <si>
    <t>Obdělání půdy vláčením v rovině a svahu do 1:5</t>
  </si>
  <si>
    <t>-2071352444</t>
  </si>
  <si>
    <t>Obdělání půdy vláčením v rovině nebo na svahu do 1:5</t>
  </si>
  <si>
    <t>5</t>
  </si>
  <si>
    <t>183403151</t>
  </si>
  <si>
    <t>Obdělání půdy smykováním v rovině a svahu do 1:5</t>
  </si>
  <si>
    <t>683811241</t>
  </si>
  <si>
    <t>Obdělání půdy smykováním v rovině nebo na svahu do 1:5</t>
  </si>
  <si>
    <t>6</t>
  </si>
  <si>
    <t>181451121</t>
  </si>
  <si>
    <t>Založení lučního trávníku výsevem plochy přes 1000 m2 v rovině a ve svahu do 1:5</t>
  </si>
  <si>
    <t>-1350762144</t>
  </si>
  <si>
    <t>Založení trávníku na půdě předem připravené plochy přes 1000 m2 výsevem včetně utažení lučního v rovině nebo na svahu do 1:5</t>
  </si>
  <si>
    <t>7</t>
  </si>
  <si>
    <t>005724720</t>
  </si>
  <si>
    <t>travní osivo (směs) s druhovým složením dle TZ</t>
  </si>
  <si>
    <t>kg</t>
  </si>
  <si>
    <t>-614619181</t>
  </si>
  <si>
    <t>30793/100*2,5</t>
  </si>
  <si>
    <t>111151331</t>
  </si>
  <si>
    <t>Pokosení trávníku lučního plochy přes 10000 m2 s odvozem do 20 km v rovině a svahu do 1:5 (2x ročně po dobu 3 let - obnovní management)</t>
  </si>
  <si>
    <t>CS ÚRS 2018 01</t>
  </si>
  <si>
    <t>1668668416</t>
  </si>
  <si>
    <t>"obnovní management viz TZ" 30793*6</t>
  </si>
  <si>
    <t>9</t>
  </si>
  <si>
    <t>171201211_D</t>
  </si>
  <si>
    <t>Poplatek za uložení shrabku v kompostárně</t>
  </si>
  <si>
    <t>t</t>
  </si>
  <si>
    <t>1666717758</t>
  </si>
  <si>
    <t xml:space="preserve">30793/10000*15*6 </t>
  </si>
  <si>
    <t>10</t>
  </si>
  <si>
    <t>183101113</t>
  </si>
  <si>
    <t>Hloubení jamek bez výměny půdy zeminy tř 1 až 4 objem do 0,05 m3 v rovině a svahu do 1:5</t>
  </si>
  <si>
    <t>kus</t>
  </si>
  <si>
    <t>-1112559879</t>
  </si>
  <si>
    <t>Hloubení jamek pro vysazování rostlin v zemině tř.1 až 4 bez výměny půdy v rovině nebo na svahu do 1:5, objemu přes 0,02 do 0,05 m3</t>
  </si>
  <si>
    <t>"stromy, keře" 2342+2112</t>
  </si>
  <si>
    <t>11</t>
  </si>
  <si>
    <t>185802114_D</t>
  </si>
  <si>
    <t>Hnojení půdy umělým hnojivem k jednotlivým rostlinám v rovině a svahu do 1:5 (aplikace hydrogelu viz. TZ)</t>
  </si>
  <si>
    <t>-9821925</t>
  </si>
  <si>
    <t>Hnojení půdy nebo trávníku  v rovině nebo na svahu do 1:5 umělým hnojivem s rozdělením k jednotlivým rostlinám</t>
  </si>
  <si>
    <t>4420*30/1000000</t>
  </si>
  <si>
    <t>12</t>
  </si>
  <si>
    <t>251111110</t>
  </si>
  <si>
    <t>půdní kondicionér/hydroabsorbent (aplikace půdního kondicionéru viz. TZ)</t>
  </si>
  <si>
    <t>2090489280</t>
  </si>
  <si>
    <t>hydrogel (bal. 25 kg)</t>
  </si>
  <si>
    <t>"k dřevinám jednotlivě; stromy cca 30g/ks; keře 30g/ks" ((2342*30)+(2112*30))/1000</t>
  </si>
  <si>
    <t>13</t>
  </si>
  <si>
    <t>185802114</t>
  </si>
  <si>
    <t>Hnojení půdy umělým hnojivem k jednotlivým rostlinám v rovině a svahu do 1:5</t>
  </si>
  <si>
    <t>84301936</t>
  </si>
  <si>
    <t>4454*50/1000000</t>
  </si>
  <si>
    <t>14</t>
  </si>
  <si>
    <t>25191155</t>
  </si>
  <si>
    <t xml:space="preserve">hnojivo průmyslové </t>
  </si>
  <si>
    <t>647089029</t>
  </si>
  <si>
    <t>4454*50/1000</t>
  </si>
  <si>
    <t>184102111</t>
  </si>
  <si>
    <t>Výsadba dřeviny s balem D do 0,2 m do jamky se zalitím v rovině a svahu do 1:5</t>
  </si>
  <si>
    <t>-1965247492</t>
  </si>
  <si>
    <t>Výsadba dřeviny s balem do předem vyhloubené jamky se zalitím  v rovině nebo na svahu do 1:5, při průměru balu přes 100 do 200 mm</t>
  </si>
  <si>
    <t>16</t>
  </si>
  <si>
    <t>184102211</t>
  </si>
  <si>
    <t>Výsadba keře bez balu v do 1 m do jamky se zalitím v rovině a svahu do 1:5</t>
  </si>
  <si>
    <t>-1283726965</t>
  </si>
  <si>
    <t>Výsadba keře bez balu do předem vyhloubené jamky se zalitím v rovině nebo na svahu do 1:5 výšky do 1 m v terénu</t>
  </si>
  <si>
    <t>17</t>
  </si>
  <si>
    <t>0265217_D</t>
  </si>
  <si>
    <t>Acer campestre (javor babyka); ; 81-120 cm; KK</t>
  </si>
  <si>
    <t>-1616501226</t>
  </si>
  <si>
    <t>Acer campestre (javor babyka); 81-120 cm; KK (další specifikace viz. TZ)</t>
  </si>
  <si>
    <t>18</t>
  </si>
  <si>
    <t>0265122_D</t>
  </si>
  <si>
    <t xml:space="preserve">Sorbus torminalis (jeřáb břek); 81-120 cm; KK </t>
  </si>
  <si>
    <t>-1264047429</t>
  </si>
  <si>
    <t>19</t>
  </si>
  <si>
    <t>0265120_D</t>
  </si>
  <si>
    <t>Quercus petraea (dub zimní); 81-120 cm; KK</t>
  </si>
  <si>
    <t>1202190526</t>
  </si>
  <si>
    <t>20</t>
  </si>
  <si>
    <t>0265224_D</t>
  </si>
  <si>
    <t>Tilia cordata (lípa srdčitá); 81-120 cm; KK</t>
  </si>
  <si>
    <t>692401506</t>
  </si>
  <si>
    <t>0265121_D</t>
  </si>
  <si>
    <t>Carpinus betulus (habr obecný); 81-120 cm; KK</t>
  </si>
  <si>
    <t>2006757705</t>
  </si>
  <si>
    <t>22</t>
  </si>
  <si>
    <t>0265125_D</t>
  </si>
  <si>
    <t>Crataegus monogyna (hloh jednosemenný); 81-120 cm; KK</t>
  </si>
  <si>
    <t>239793571</t>
  </si>
  <si>
    <t>23</t>
  </si>
  <si>
    <t>0265113_D</t>
  </si>
  <si>
    <t>Ligustrum vulgare (ptačí zob); 40-60 cm; KK</t>
  </si>
  <si>
    <t>1859841060</t>
  </si>
  <si>
    <t>24</t>
  </si>
  <si>
    <t>0265115_D</t>
  </si>
  <si>
    <t>Evonymus europaea (brslen evropský); 40-60 cm; KK</t>
  </si>
  <si>
    <t>1698031370</t>
  </si>
  <si>
    <t>25</t>
  </si>
  <si>
    <t>0265114_D</t>
  </si>
  <si>
    <t>Rosa canina (růže šípková); 40-60 cm; KK</t>
  </si>
  <si>
    <t>2006298667</t>
  </si>
  <si>
    <t>26</t>
  </si>
  <si>
    <t>0265111_D</t>
  </si>
  <si>
    <t>Cornus sanguinea (svída obecná); 40-60 cm; KK</t>
  </si>
  <si>
    <t>499604625</t>
  </si>
  <si>
    <t>27</t>
  </si>
  <si>
    <t>0265126_D</t>
  </si>
  <si>
    <t>Corylus avellana (líska obecná); 40-60 cm; KK</t>
  </si>
  <si>
    <t>-988222847</t>
  </si>
  <si>
    <t>28</t>
  </si>
  <si>
    <t>0265127_D</t>
  </si>
  <si>
    <t>Prunus spinosa (trnka obecná); 40-60 cm; KK</t>
  </si>
  <si>
    <t>2051079678</t>
  </si>
  <si>
    <t>29</t>
  </si>
  <si>
    <t>184807912</t>
  </si>
  <si>
    <t>Kůl l 1,5 m D 40 k sazenici 1 až 3 leté</t>
  </si>
  <si>
    <t>1882334251</t>
  </si>
  <si>
    <t>Dodání a osazení kůlu k sazenici délky 1,5 m, průměru od 40 do 60 mm, s upevněním sazenice ke kůlu motouzem, sazenice1 až 3 leté</t>
  </si>
  <si>
    <t>30</t>
  </si>
  <si>
    <t>184813133</t>
  </si>
  <si>
    <t>Ochrana listnatých dřevin do 70 cm před okusem chemickým nátěrem v rovině a svahu do 1:5</t>
  </si>
  <si>
    <t>100 kus</t>
  </si>
  <si>
    <t>-213175948</t>
  </si>
  <si>
    <t>Ochrana dřevin před okusem zvěří chemicky nátěrem, v rovině nebo ve svahu do 1:5 listnatých, výšky do 70 cm</t>
  </si>
  <si>
    <t>2112/100</t>
  </si>
  <si>
    <t>31</t>
  </si>
  <si>
    <t>184813134</t>
  </si>
  <si>
    <t>Ochrana listnatých dřevin přes 70 cm před okusem chemickým nátěrem v rovině a svahu do 1:5</t>
  </si>
  <si>
    <t>498236087</t>
  </si>
  <si>
    <t>Ochrana dřevin před okusem zvěří chemicky nátěrem, v rovině nebo ve svahu do 1:5 listnatých, výšky přes 70 cm</t>
  </si>
  <si>
    <t>2342/100</t>
  </si>
  <si>
    <t>32</t>
  </si>
  <si>
    <t>184911421</t>
  </si>
  <si>
    <t>Mulčování rostlin kůrou tl. do 0,1 m v rovině a svahu do 1:5</t>
  </si>
  <si>
    <t>-181877423</t>
  </si>
  <si>
    <t>Mulčování vysazených rostlin mulčovací kůrou, tl. do 100 mm v rovině nebo na svahu do 1:5</t>
  </si>
  <si>
    <t>33</t>
  </si>
  <si>
    <t>10391102</t>
  </si>
  <si>
    <t>mulč (štěpka)</t>
  </si>
  <si>
    <t>m3</t>
  </si>
  <si>
    <t>-846779178</t>
  </si>
  <si>
    <t>4454/10</t>
  </si>
  <si>
    <t>34</t>
  </si>
  <si>
    <t>185804312</t>
  </si>
  <si>
    <t>Zalití rostlin vodou plocha přes 20 m2</t>
  </si>
  <si>
    <t>-1660282438</t>
  </si>
  <si>
    <t>Zalití rostlin vodou plochy záhonů jednotlivě přes 20 m2</t>
  </si>
  <si>
    <t>"stromy 15l a keře 5l (2x)" ((2342)*0,015+(2112)*0,005)*2</t>
  </si>
  <si>
    <t>35</t>
  </si>
  <si>
    <t>185851121</t>
  </si>
  <si>
    <t>Dovoz vody pro zálivku rostlin za vzdálenost do 1000 m</t>
  </si>
  <si>
    <t>455238246</t>
  </si>
  <si>
    <t>Dovoz vody pro zálivku rostlin na vzdálenost do 1000 m</t>
  </si>
  <si>
    <t>91,38</t>
  </si>
  <si>
    <t>36</t>
  </si>
  <si>
    <t>185851129</t>
  </si>
  <si>
    <t>Příplatek k dovozu vody pro zálivku rostlin do 1000 m ZKD 1000 m</t>
  </si>
  <si>
    <t>-1013143723</t>
  </si>
  <si>
    <t>Dovoz vody pro zálivku rostlin Příplatek k ceně za každých dalších i započatých 1000 m</t>
  </si>
  <si>
    <t>"+ 4km" 4*91,38</t>
  </si>
  <si>
    <t>37</t>
  </si>
  <si>
    <t>348951250</t>
  </si>
  <si>
    <t>Oplocení kultur v 1,5 m s drátěným pletivem</t>
  </si>
  <si>
    <t>m</t>
  </si>
  <si>
    <t>-573291689</t>
  </si>
  <si>
    <t>Oplocení lesních kultur dřevěnými kůly průměru do 120 mm, bez impregnace, v osové vzdálenosti 3 m, v oplocení výšky 1,5 m, s drátěným pletivem výšky 1 m a s dvěma řadami ocelového drátu taženého, průměru 3 mm</t>
  </si>
  <si>
    <t>715</t>
  </si>
  <si>
    <t>38</t>
  </si>
  <si>
    <t>348952262</t>
  </si>
  <si>
    <t>Vrata z plotových tyček v 1,5 m plochy nad 2 do 10 m2</t>
  </si>
  <si>
    <t>-1815832710</t>
  </si>
  <si>
    <t>6*3</t>
  </si>
  <si>
    <t>39</t>
  </si>
  <si>
    <t>020001000d</t>
  </si>
  <si>
    <t>Dodání a osazení soliterního lomového kamene 300-500kg</t>
  </si>
  <si>
    <t>ks</t>
  </si>
  <si>
    <t>1024</t>
  </si>
  <si>
    <t>224094327</t>
  </si>
  <si>
    <t>40</t>
  </si>
  <si>
    <t>998231311</t>
  </si>
  <si>
    <t>Přesun hmot pro sadovnické a krajinářské úpravy vodorovně do 5000 m</t>
  </si>
  <si>
    <t>-1602432643</t>
  </si>
  <si>
    <t>Přesun hmot pro sadovnické a krajinářské úpravy dopravní vzdálenost do 5000 m</t>
  </si>
  <si>
    <t>Soupis:</t>
  </si>
  <si>
    <t>SO-01_1 - 1. rok pěstební péče</t>
  </si>
  <si>
    <t>184808211</t>
  </si>
  <si>
    <t>Ochrana sazenic proti škodám zvěří nátěrem nebo postřikem</t>
  </si>
  <si>
    <t>114648121</t>
  </si>
  <si>
    <t>Ochrana sazenic proti škodám zvěří nátěrem nebo postřikem ochranným prostředkem</t>
  </si>
  <si>
    <t>"1x ročně" 2342+2112</t>
  </si>
  <si>
    <t>184911111</t>
  </si>
  <si>
    <t>Znovuuvázání dřeviny ke kůlům (+ kontrola chrániček a oplocenky)</t>
  </si>
  <si>
    <t>-568839747</t>
  </si>
  <si>
    <t>Znovuuvázání dřeviny jedním úvazkem ke stávajícímu kůlu</t>
  </si>
  <si>
    <t>"1x ročně" 2342</t>
  </si>
  <si>
    <t>-1603514407</t>
  </si>
  <si>
    <t>"stromy 15l a keře 5l (10x)" ((2342)*0,015+(2112)*0,005)*10</t>
  </si>
  <si>
    <t>-1333412808</t>
  </si>
  <si>
    <t>1597220079</t>
  </si>
  <si>
    <t>"+ 4km" 4*456,9</t>
  </si>
  <si>
    <t>-1702366156</t>
  </si>
  <si>
    <t>SO-01_2 - 2. rok pěstební péče</t>
  </si>
  <si>
    <t>-1175866919</t>
  </si>
  <si>
    <t>657687303</t>
  </si>
  <si>
    <t>-2115812266</t>
  </si>
  <si>
    <t>"stromy 15l a keře 5l (6x)" ((2342)*0,015+(2112)*0,005)*6</t>
  </si>
  <si>
    <t>335563624</t>
  </si>
  <si>
    <t>-682657617</t>
  </si>
  <si>
    <t>"+ 4km" 4*274,14</t>
  </si>
  <si>
    <t>92848536</t>
  </si>
  <si>
    <t>SO-01_3 - 3. rok pěstební péče</t>
  </si>
  <si>
    <t>SO-01_4 - 4. rok pěstební péče</t>
  </si>
  <si>
    <t>75652374</t>
  </si>
  <si>
    <t>-1347560092</t>
  </si>
  <si>
    <t>-683636113</t>
  </si>
  <si>
    <t>-1855479581</t>
  </si>
  <si>
    <t>-993137027</t>
  </si>
  <si>
    <t>184806111</t>
  </si>
  <si>
    <t>Řez stromů netrnitých průklestem D koruny do 2 m</t>
  </si>
  <si>
    <t>134485198</t>
  </si>
  <si>
    <t>Řez stromů, keřů nebo růží průklestem stromů netrnitých, o průměru koruny do 2 m</t>
  </si>
  <si>
    <t>-2120049308</t>
  </si>
  <si>
    <t>SO-02 - Biokoridor LBK VR11</t>
  </si>
  <si>
    <t>-1431136995</t>
  </si>
  <si>
    <t>9446+8074</t>
  </si>
  <si>
    <t>530862749</t>
  </si>
  <si>
    <t>17520/10000*3</t>
  </si>
  <si>
    <t>529573187</t>
  </si>
  <si>
    <t>-2136548400</t>
  </si>
  <si>
    <t>1629579112</t>
  </si>
  <si>
    <t>-218300011</t>
  </si>
  <si>
    <t>-801575179</t>
  </si>
  <si>
    <t>17520/100*2,5</t>
  </si>
  <si>
    <t>287557489</t>
  </si>
  <si>
    <t>"obnovní management viz TZ" 17520*6</t>
  </si>
  <si>
    <t>140299269</t>
  </si>
  <si>
    <t xml:space="preserve">17520/10000*15*6 </t>
  </si>
  <si>
    <t>-1541317370</t>
  </si>
  <si>
    <t>"stromy, keře" 1577+2034</t>
  </si>
  <si>
    <t>1523813065</t>
  </si>
  <si>
    <t>3611*30/1000000</t>
  </si>
  <si>
    <t>-1910090685</t>
  </si>
  <si>
    <t>"k dřevinám jednotlivě; stromy cca 30g/ks; keře 30g/ks" ((1577*30)+(2034*30))/1000</t>
  </si>
  <si>
    <t>516565724</t>
  </si>
  <si>
    <t>3611*50/1000000</t>
  </si>
  <si>
    <t>-1578939910</t>
  </si>
  <si>
    <t>3611*50/1000</t>
  </si>
  <si>
    <t>-1741945459</t>
  </si>
  <si>
    <t>-898557025</t>
  </si>
  <si>
    <t>132071262</t>
  </si>
  <si>
    <t>1363065262</t>
  </si>
  <si>
    <t>1080437488</t>
  </si>
  <si>
    <t>-1900257911</t>
  </si>
  <si>
    <t>-22748701</t>
  </si>
  <si>
    <t>1321626389</t>
  </si>
  <si>
    <t>-1779377753</t>
  </si>
  <si>
    <t>1388697811</t>
  </si>
  <si>
    <t>-1903624536</t>
  </si>
  <si>
    <t>950018855</t>
  </si>
  <si>
    <t>Cornus sanguinea (svída obecná); 60 - 120 cm; KK</t>
  </si>
  <si>
    <t>592645455</t>
  </si>
  <si>
    <t>1892037613</t>
  </si>
  <si>
    <t>0265133_D</t>
  </si>
  <si>
    <t>Viburnum lantana (kalina tušalaj); 40-60 cm; KK</t>
  </si>
  <si>
    <t>725159032</t>
  </si>
  <si>
    <t>-980682979</t>
  </si>
  <si>
    <t>2034/100</t>
  </si>
  <si>
    <t>Kůl l 1,5 m D 40 až 60 mm k sazenici 1 až 3 leté</t>
  </si>
  <si>
    <t>-1090270118</t>
  </si>
  <si>
    <t>1112213584</t>
  </si>
  <si>
    <t>1577/100</t>
  </si>
  <si>
    <t>-565929892</t>
  </si>
  <si>
    <t>1005004734</t>
  </si>
  <si>
    <t>3611/10</t>
  </si>
  <si>
    <t>-1739124416</t>
  </si>
  <si>
    <t>"stromy 15l a keře 5l (2x)" ((1577)*0,015+(2034)*0,005)*2</t>
  </si>
  <si>
    <t>2121651267</t>
  </si>
  <si>
    <t>67,65</t>
  </si>
  <si>
    <t>-1552476186</t>
  </si>
  <si>
    <t>"+ 4km" 4*67,65</t>
  </si>
  <si>
    <t>2034101351</t>
  </si>
  <si>
    <t>2406</t>
  </si>
  <si>
    <t>1441630952</t>
  </si>
  <si>
    <t>6*12</t>
  </si>
  <si>
    <t>440718366</t>
  </si>
  <si>
    <t>SO-02_1 - 1. rok pěstební péče</t>
  </si>
  <si>
    <t>1597337753</t>
  </si>
  <si>
    <t>"1x ročně" 1577+2034</t>
  </si>
  <si>
    <t>-113508187</t>
  </si>
  <si>
    <t>"1x ročně" 1577</t>
  </si>
  <si>
    <t>1801734724</t>
  </si>
  <si>
    <t>"stromy 15l a keře 5l (10x)" ((1577)*0,015+(2034)*0,005)*10</t>
  </si>
  <si>
    <t>-1679343557</t>
  </si>
  <si>
    <t>557075336</t>
  </si>
  <si>
    <t>"+ 4km" 4*338,25</t>
  </si>
  <si>
    <t>-161949615</t>
  </si>
  <si>
    <t>SO-02_2 - 2. rok pěstební péče</t>
  </si>
  <si>
    <t>2056946666</t>
  </si>
  <si>
    <t>1637925350</t>
  </si>
  <si>
    <t>843277000</t>
  </si>
  <si>
    <t>"stromy 15l a keře 5l (6x)" ((1577)*0,015+(2034)*0,005)*6</t>
  </si>
  <si>
    <t>589387009</t>
  </si>
  <si>
    <t>1078129608</t>
  </si>
  <si>
    <t>"+ 4km" 4*202,95</t>
  </si>
  <si>
    <t>-1900291027</t>
  </si>
  <si>
    <t>SO-02_3 - 3. rok pěstební péče</t>
  </si>
  <si>
    <t>SO-02_4 - 4. rok pěstební péče</t>
  </si>
  <si>
    <t>1572896755</t>
  </si>
  <si>
    <t>"1x ročně"  1577+2034</t>
  </si>
  <si>
    <t>-1970533820</t>
  </si>
  <si>
    <t>-1614714456</t>
  </si>
  <si>
    <t>1691659343</t>
  </si>
  <si>
    <t>-81397325</t>
  </si>
  <si>
    <t>-1860420875</t>
  </si>
  <si>
    <t>777505046</t>
  </si>
  <si>
    <t>SO-03 - Biokoridor VR13</t>
  </si>
  <si>
    <t>1089076298</t>
  </si>
  <si>
    <t>10144+3965+924</t>
  </si>
  <si>
    <t>herbicid totální, bal. 5 l</t>
  </si>
  <si>
    <t>1136478786</t>
  </si>
  <si>
    <t>15033/10000*3</t>
  </si>
  <si>
    <t>-2086506590</t>
  </si>
  <si>
    <t>1460773811</t>
  </si>
  <si>
    <t>1818197190</t>
  </si>
  <si>
    <t>1649809456</t>
  </si>
  <si>
    <t>-165002734</t>
  </si>
  <si>
    <t>15033/100*2,5</t>
  </si>
  <si>
    <t>-846434617</t>
  </si>
  <si>
    <t>"obnovní management viz TZ" 15033*6</t>
  </si>
  <si>
    <t>660999086</t>
  </si>
  <si>
    <t xml:space="preserve">15033/10000*15*6 </t>
  </si>
  <si>
    <t>-219371889</t>
  </si>
  <si>
    <t>"stromy, keře" (680+330)+(4040+1540)</t>
  </si>
  <si>
    <t>1198235893</t>
  </si>
  <si>
    <t>6590*30/1000000</t>
  </si>
  <si>
    <t>-14740657</t>
  </si>
  <si>
    <t>"k dřevinám jednotlivě; stromy cca 30g/ks; keře 30g/ks" ((1010*30)+(5580*30))/1000</t>
  </si>
  <si>
    <t>-75387245</t>
  </si>
  <si>
    <t>6590*50/1000000</t>
  </si>
  <si>
    <t>-1395269586</t>
  </si>
  <si>
    <t>6590*50/1000</t>
  </si>
  <si>
    <t>-420279216</t>
  </si>
  <si>
    <t xml:space="preserve">1577+1010 </t>
  </si>
  <si>
    <t>184102110</t>
  </si>
  <si>
    <t>Výsadba dřeviny s balem D do 0,1 m do jamky se zalitím v rovině a svahu do 1:5</t>
  </si>
  <si>
    <t>704275516</t>
  </si>
  <si>
    <t>Výsadba dřeviny s balem do předem vyhloubené jamky se zalitím  v rovině nebo na svahu do 1:5, při průměru balu do 100 mm</t>
  </si>
  <si>
    <t>0265228_D</t>
  </si>
  <si>
    <t>Acer platanoides (javor mléč); 81-120 cm; KK</t>
  </si>
  <si>
    <t>2042512220</t>
  </si>
  <si>
    <t>Acer platanoides (javor mléč); ; 81-120 cm; KK</t>
  </si>
  <si>
    <t>-1491972246</t>
  </si>
  <si>
    <t>0265229_D</t>
  </si>
  <si>
    <t>Prunus avium (třešeň ptačí); 81-120 cm; KK</t>
  </si>
  <si>
    <t>-853149220</t>
  </si>
  <si>
    <t>1571010548</t>
  </si>
  <si>
    <t>-1507002271</t>
  </si>
  <si>
    <t>346748278</t>
  </si>
  <si>
    <t>545422812</t>
  </si>
  <si>
    <t>-2088786797</t>
  </si>
  <si>
    <t>0265230_D</t>
  </si>
  <si>
    <t>Prunus mahaleb (mahalebka obecná); 81-120 cm; KK</t>
  </si>
  <si>
    <t>-1613448547</t>
  </si>
  <si>
    <t>0265231_D</t>
  </si>
  <si>
    <t>Rhamnus cathartica (řešetlák počistivý); 81-120 cm; KK</t>
  </si>
  <si>
    <t>-1178419088</t>
  </si>
  <si>
    <t>1244042094</t>
  </si>
  <si>
    <t>1085139784</t>
  </si>
  <si>
    <t>0265132_D</t>
  </si>
  <si>
    <t>Lonicera xylosteum (zimolez obecný); 40-60 cm; KK</t>
  </si>
  <si>
    <t>-1389630502</t>
  </si>
  <si>
    <t>1968894789</t>
  </si>
  <si>
    <t>1698259458</t>
  </si>
  <si>
    <t>517429143</t>
  </si>
  <si>
    <t>-2091475699</t>
  </si>
  <si>
    <t>-1077605238</t>
  </si>
  <si>
    <t>-1591378211</t>
  </si>
  <si>
    <t>5580/100</t>
  </si>
  <si>
    <t>-604893791</t>
  </si>
  <si>
    <t>"jen stromy" 1010</t>
  </si>
  <si>
    <t>815708198</t>
  </si>
  <si>
    <t>1010/100</t>
  </si>
  <si>
    <t>517954182</t>
  </si>
  <si>
    <t>2783+1119+219</t>
  </si>
  <si>
    <t>2107929592</t>
  </si>
  <si>
    <t>4121/10</t>
  </si>
  <si>
    <t>41</t>
  </si>
  <si>
    <t>-351166484</t>
  </si>
  <si>
    <t>"stromy 15l a keře 5l (2x)" ((680+330)*0,015+(4040+1540)*0,005)*2</t>
  </si>
  <si>
    <t>42</t>
  </si>
  <si>
    <t>-1294242654</t>
  </si>
  <si>
    <t>43</t>
  </si>
  <si>
    <t>626327396</t>
  </si>
  <si>
    <t>"+ 4km" 4*86,1</t>
  </si>
  <si>
    <t>44</t>
  </si>
  <si>
    <t>863535689</t>
  </si>
  <si>
    <t>1404+556+160</t>
  </si>
  <si>
    <t>45</t>
  </si>
  <si>
    <t>-745569671</t>
  </si>
  <si>
    <t>6*9</t>
  </si>
  <si>
    <t>46</t>
  </si>
  <si>
    <t>878886454</t>
  </si>
  <si>
    <t>SO-03_1 - 1. rok pěstební péče</t>
  </si>
  <si>
    <t>-1285409192</t>
  </si>
  <si>
    <t>"1x ročně" 1010+5580</t>
  </si>
  <si>
    <t>-389064721</t>
  </si>
  <si>
    <t>"1x ročně" 1010</t>
  </si>
  <si>
    <t>-181329476</t>
  </si>
  <si>
    <t>"stromy 15l a keře 5l (10x)" ((680+330)*0,015+(4040+1540)*0,005)*10</t>
  </si>
  <si>
    <t>1763022702</t>
  </si>
  <si>
    <t>-678922624</t>
  </si>
  <si>
    <t>"+ 4km" 4*430,5</t>
  </si>
  <si>
    <t>265495837</t>
  </si>
  <si>
    <t>SO-03_2 - 2. rok pěstební péče</t>
  </si>
  <si>
    <t>623298460</t>
  </si>
  <si>
    <t>1598763157</t>
  </si>
  <si>
    <t>-32316680</t>
  </si>
  <si>
    <t>"stromy 15l a keře 5l (6x)" ((680+330)*0,015+(4040+1540)*0,005)*6</t>
  </si>
  <si>
    <t>1754046546</t>
  </si>
  <si>
    <t>-1425603805</t>
  </si>
  <si>
    <t>"+ 4km" 4*258,3</t>
  </si>
  <si>
    <t>-931061202</t>
  </si>
  <si>
    <t>SO-03_3 - 3. rok pěstební péče</t>
  </si>
  <si>
    <t>SO-03_4 - 4. rok pěstební péče</t>
  </si>
  <si>
    <t>1773105236</t>
  </si>
  <si>
    <t>"1x ročně"  1010+5580</t>
  </si>
  <si>
    <t>1313867243</t>
  </si>
  <si>
    <t>1178757536</t>
  </si>
  <si>
    <t>-139109803</t>
  </si>
  <si>
    <t>-437118838</t>
  </si>
  <si>
    <t>179116345</t>
  </si>
  <si>
    <t>-1868727368</t>
  </si>
  <si>
    <t>SO-04 - Biokoridor LBK VR14</t>
  </si>
  <si>
    <t>1157634117</t>
  </si>
  <si>
    <t>2995+5175</t>
  </si>
  <si>
    <t>1438923079</t>
  </si>
  <si>
    <t>8170/10000*3</t>
  </si>
  <si>
    <t>-64355883</t>
  </si>
  <si>
    <t>-1636887509</t>
  </si>
  <si>
    <t>-1668071149</t>
  </si>
  <si>
    <t>-162669285</t>
  </si>
  <si>
    <t>Pokosení trávníku lučního plochy přes 10000 m2 s odvozem do 20 km v rovině a svahu do 1:5¨(2x ročně po dobu 3 let - obnovní management)</t>
  </si>
  <si>
    <t>1473722694</t>
  </si>
  <si>
    <t>"obnovní management viz TZ" 8170*6</t>
  </si>
  <si>
    <t>-1998211939</t>
  </si>
  <si>
    <t>8170/100*2,5</t>
  </si>
  <si>
    <t>-1870397649</t>
  </si>
  <si>
    <t xml:space="preserve">8170/10000*15*6 </t>
  </si>
  <si>
    <t>-816724943</t>
  </si>
  <si>
    <t>"stromy, keře" (410+200)+(2440+560)</t>
  </si>
  <si>
    <t>1226895958</t>
  </si>
  <si>
    <t>3610*30/1000000</t>
  </si>
  <si>
    <t>-833895601</t>
  </si>
  <si>
    <t>"k dřevinám jednotlivě; stromy cca 30g/ks; keře 30g/ks" ((610*30)+(3000*30))/1000</t>
  </si>
  <si>
    <t>-872694198</t>
  </si>
  <si>
    <t>3610*50/1000000</t>
  </si>
  <si>
    <t>153913676</t>
  </si>
  <si>
    <t>3610*50/1000</t>
  </si>
  <si>
    <t>-1881964187</t>
  </si>
  <si>
    <t>1621167423</t>
  </si>
  <si>
    <t>-584545345</t>
  </si>
  <si>
    <t>-1813817970</t>
  </si>
  <si>
    <t>1974895063</t>
  </si>
  <si>
    <t>0265135_D</t>
  </si>
  <si>
    <t>Quercus robur (dub letní); 81-120 cm; KK</t>
  </si>
  <si>
    <t>-1249789517</t>
  </si>
  <si>
    <t>-822146092</t>
  </si>
  <si>
    <t>-320270261</t>
  </si>
  <si>
    <t>707416686</t>
  </si>
  <si>
    <t>-1161692512</t>
  </si>
  <si>
    <t>1382659236</t>
  </si>
  <si>
    <t>-1461785898</t>
  </si>
  <si>
    <t>-1006034926</t>
  </si>
  <si>
    <t>-658141293</t>
  </si>
  <si>
    <t>-2133136423</t>
  </si>
  <si>
    <t>573789763</t>
  </si>
  <si>
    <t>1249387893</t>
  </si>
  <si>
    <t>Evonymus verrucosa (brslen bradavičnatý); 60 - 120 cm; PK</t>
  </si>
  <si>
    <t>2135140772</t>
  </si>
  <si>
    <t>-639716693</t>
  </si>
  <si>
    <t>"jen stromy" 610</t>
  </si>
  <si>
    <t>-1682929737</t>
  </si>
  <si>
    <t>3000/100</t>
  </si>
  <si>
    <t>-1284769834</t>
  </si>
  <si>
    <t>610/100</t>
  </si>
  <si>
    <t>1894266915</t>
  </si>
  <si>
    <t>839+1419</t>
  </si>
  <si>
    <t>-2094603344</t>
  </si>
  <si>
    <t>2258/10</t>
  </si>
  <si>
    <t>-2143287468</t>
  </si>
  <si>
    <t>"stromy 15l a keře 5l (2x)" ((410+200)*0,015+(2440+560)*0,005)*2</t>
  </si>
  <si>
    <t>254564619</t>
  </si>
  <si>
    <t>48,3</t>
  </si>
  <si>
    <t>1400367328</t>
  </si>
  <si>
    <t>"+ 4km" 4*48,3</t>
  </si>
  <si>
    <t>949832054</t>
  </si>
  <si>
    <t>423+737</t>
  </si>
  <si>
    <t>1203689198</t>
  </si>
  <si>
    <t>6*6</t>
  </si>
  <si>
    <t>35612876</t>
  </si>
  <si>
    <t>SO-04_1 - 1. rok pěstební péče</t>
  </si>
  <si>
    <t>-167635427</t>
  </si>
  <si>
    <t>"1x ročně" 610+3000</t>
  </si>
  <si>
    <t>-2069712214</t>
  </si>
  <si>
    <t>"1x ročně" 610</t>
  </si>
  <si>
    <t>1115516047</t>
  </si>
  <si>
    <t>"stromy 15l a keře 5l (10x)" ((410+200)*0,015+(2440+560)*0,005)*10</t>
  </si>
  <si>
    <t>296662868</t>
  </si>
  <si>
    <t>-194425180</t>
  </si>
  <si>
    <t>"+ 4km" 4*241,5</t>
  </si>
  <si>
    <t>1757179978</t>
  </si>
  <si>
    <t>SO-04_2 - 2. rok pěstební péče</t>
  </si>
  <si>
    <t>-1590410498</t>
  </si>
  <si>
    <t>-1117102880</t>
  </si>
  <si>
    <t>2108392522</t>
  </si>
  <si>
    <t>"stromy 15l a keře 5l (6x)" ((410+200)*0,015+(2440+560)*0,005)*6</t>
  </si>
  <si>
    <t>-1345913582</t>
  </si>
  <si>
    <t>-223894015</t>
  </si>
  <si>
    <t>"+ 4km" 4*144,9</t>
  </si>
  <si>
    <t>1671946933</t>
  </si>
  <si>
    <t>SO-04_3 - 3. rok pěstební péče</t>
  </si>
  <si>
    <t>SO-04_4 - 4. rok pěstební péče</t>
  </si>
  <si>
    <t>-728673497</t>
  </si>
  <si>
    <t>1209326292</t>
  </si>
  <si>
    <t>"1x ročně"  610+3000</t>
  </si>
  <si>
    <t>1379589415</t>
  </si>
  <si>
    <t>-460971651</t>
  </si>
  <si>
    <t>-1745930798</t>
  </si>
  <si>
    <t>1933673932</t>
  </si>
  <si>
    <t>-2120634445</t>
  </si>
  <si>
    <t>SO-05 - Biokoridor RBK 147</t>
  </si>
  <si>
    <t>1187981405</t>
  </si>
  <si>
    <t>25070+24496+0</t>
  </si>
  <si>
    <t>-1729209452</t>
  </si>
  <si>
    <t>49566/10000*3</t>
  </si>
  <si>
    <t>737058309</t>
  </si>
  <si>
    <t>-1343758595</t>
  </si>
  <si>
    <t>-654529044</t>
  </si>
  <si>
    <t>973388701</t>
  </si>
  <si>
    <t>-1704285650</t>
  </si>
  <si>
    <t>49566/100*2,5</t>
  </si>
  <si>
    <t>1247788711</t>
  </si>
  <si>
    <t>"obnovní management viz TZ" 52056*6-2490*6</t>
  </si>
  <si>
    <t>-1261053562</t>
  </si>
  <si>
    <t>52056/10000*15*6 -2496/10000*15*6</t>
  </si>
  <si>
    <t>183101114</t>
  </si>
  <si>
    <t>Hloubení jamek bez výměny půdy zeminy tř 1 až 4 objem do 0,125 m3 v rovině a svahu do 1:5</t>
  </si>
  <si>
    <t>25931448</t>
  </si>
  <si>
    <t>Hloubení jamek pro vysazování rostlin v zemině tř.1 až 4 bez výměny půdy v rovině nebo na svahu do 1:5, objemu přes 0,05 do 0,125 m3</t>
  </si>
  <si>
    <t>947190848</t>
  </si>
  <si>
    <t>"stromy, keře" (1150+660)+(7200+4020)</t>
  </si>
  <si>
    <t>184102113</t>
  </si>
  <si>
    <t>Výsadba dřeviny s balem D do 0,4 m do jamky se zalitím v rovině a svahu do 1:5</t>
  </si>
  <si>
    <t>-2145931017</t>
  </si>
  <si>
    <t>Výsadba dřeviny s balem do předem vyhloubené jamky se zalitím v rovině nebo na svahu do 1:5, při průměru balu přes 300 do 400 mm</t>
  </si>
  <si>
    <t>"Stromy listnaté s baly soliterní" 75</t>
  </si>
  <si>
    <t>184813121</t>
  </si>
  <si>
    <t>Ochrana dřevin před okusem mechanicky pletivem v rovině a svahu do 1:5</t>
  </si>
  <si>
    <t>445425834</t>
  </si>
  <si>
    <t>Ochrana dřevin před okusem zvěří mechanicky v rovině nebo ve svahu do 1:5, pletivem, výšky do 2 m</t>
  </si>
  <si>
    <t>75</t>
  </si>
  <si>
    <t>184807911</t>
  </si>
  <si>
    <t>Kůl l 2 m D 40 až 60 mm k sazenici 1 až 3 leté</t>
  </si>
  <si>
    <t>-1873451536</t>
  </si>
  <si>
    <t>Dodání a osazení kůlu k sazenici délky 2 m, průměru od 40 do 60 mm, s upevněním sazenice ke kůlu motouzem, sazenice1 až 3 leté</t>
  </si>
  <si>
    <t>1164726798</t>
  </si>
  <si>
    <t>(13030*30+75*100)/1000000</t>
  </si>
  <si>
    <t>-1722036811</t>
  </si>
  <si>
    <t>"k dřevinám jednotlivě; stromy soliterní  cca 100g/ks; stromy cca 30g/ks; keře 30g/ks" ((100*75)+(1010*30)+(5580*30))/1000</t>
  </si>
  <si>
    <t>2012743564</t>
  </si>
  <si>
    <t>13105*50/1000000</t>
  </si>
  <si>
    <t>1278136687</t>
  </si>
  <si>
    <t>13105*50/1000</t>
  </si>
  <si>
    <t>0265119DD</t>
  </si>
  <si>
    <t>Pyrus pyraster (hrušeň planá); 150 - 200 cm; ZB</t>
  </si>
  <si>
    <t>529195593</t>
  </si>
  <si>
    <t>0265122DD</t>
  </si>
  <si>
    <t>Sorbus torminalis (jeřáb břek); 150 - 200 cm; ZB</t>
  </si>
  <si>
    <t>-558245624</t>
  </si>
  <si>
    <t>0265123DD</t>
  </si>
  <si>
    <t>Tilia cordata (lípa malolistá); 150 - 200 cm; ZB</t>
  </si>
  <si>
    <t>-1150302635</t>
  </si>
  <si>
    <t>317749262</t>
  </si>
  <si>
    <t>1150+660</t>
  </si>
  <si>
    <t>-953879341</t>
  </si>
  <si>
    <t>7200+4020</t>
  </si>
  <si>
    <t>-1205255738</t>
  </si>
  <si>
    <t>-2022844894</t>
  </si>
  <si>
    <t>1221960042</t>
  </si>
  <si>
    <t>1244709624</t>
  </si>
  <si>
    <t>840729813</t>
  </si>
  <si>
    <t>457355424</t>
  </si>
  <si>
    <t>-45440179</t>
  </si>
  <si>
    <t>22218000</t>
  </si>
  <si>
    <t>-1694255873</t>
  </si>
  <si>
    <t>-2002495309</t>
  </si>
  <si>
    <t>-251353244</t>
  </si>
  <si>
    <t>156444098</t>
  </si>
  <si>
    <t>-264054131</t>
  </si>
  <si>
    <t>306147380</t>
  </si>
  <si>
    <t>855417873</t>
  </si>
  <si>
    <t>-624702490</t>
  </si>
  <si>
    <t>-471790284</t>
  </si>
  <si>
    <t>"jen stromy" 1150</t>
  </si>
  <si>
    <t>1386123004</t>
  </si>
  <si>
    <t>(1150+660)/100</t>
  </si>
  <si>
    <t>-1428733083</t>
  </si>
  <si>
    <t>(7200+4020)/100</t>
  </si>
  <si>
    <t>-1075240100</t>
  </si>
  <si>
    <t>"mulčovaná plocha + soliterní stromy" 4052+4095+75</t>
  </si>
  <si>
    <t>10391100</t>
  </si>
  <si>
    <t>kůra mulčovací VL</t>
  </si>
  <si>
    <t>-303672317</t>
  </si>
  <si>
    <t>(8147+75)/10</t>
  </si>
  <si>
    <t>521917281</t>
  </si>
  <si>
    <t>"soliterní stromy 30l, stromy 15l a keře 5l (2x)" (75*0,03+(680+330)*0,015+(4040+1540)*0,005)*2</t>
  </si>
  <si>
    <t>47</t>
  </si>
  <si>
    <t>1557236969</t>
  </si>
  <si>
    <t>48</t>
  </si>
  <si>
    <t>598916972</t>
  </si>
  <si>
    <t>"+ 4km" 4*90,6</t>
  </si>
  <si>
    <t>49</t>
  </si>
  <si>
    <t>865418053</t>
  </si>
  <si>
    <t>1525+1415+0</t>
  </si>
  <si>
    <t>50</t>
  </si>
  <si>
    <t>185709965</t>
  </si>
  <si>
    <t>6*14</t>
  </si>
  <si>
    <t>54</t>
  </si>
  <si>
    <t>722915315</t>
  </si>
  <si>
    <t>51</t>
  </si>
  <si>
    <t>1267007846</t>
  </si>
  <si>
    <t>SO-05_1 - 1. rok pěstební péče</t>
  </si>
  <si>
    <t>-1515589845</t>
  </si>
  <si>
    <t>"1x ročně" 1150+660+7200+4020</t>
  </si>
  <si>
    <t>410211907</t>
  </si>
  <si>
    <t>"1x ročně" 75+1150</t>
  </si>
  <si>
    <t>51114431</t>
  </si>
  <si>
    <t>"soliterní stromy 30l, stromy 15l a keře 5l (10x)" (75*0,03+(2342)*0,015+(2112)*0,005)*10</t>
  </si>
  <si>
    <t>-1951325008</t>
  </si>
  <si>
    <t>-1097964038</t>
  </si>
  <si>
    <t>"+ 4km" 4*479,4</t>
  </si>
  <si>
    <t>1970859229</t>
  </si>
  <si>
    <t>SO-05_2 - 2. rok pěstební péče</t>
  </si>
  <si>
    <t>399724231</t>
  </si>
  <si>
    <t>-914106709</t>
  </si>
  <si>
    <t>2008149408</t>
  </si>
  <si>
    <t>"soliterní stromy 30l, stromy 15l a keře 5l (6x)" (75*0,03+(2342)*0,015+(2112)*0,005)*6</t>
  </si>
  <si>
    <t>2122731445</t>
  </si>
  <si>
    <t>-1911744497</t>
  </si>
  <si>
    <t>"+ 4km" 4*287,64</t>
  </si>
  <si>
    <t>-1044327835</t>
  </si>
  <si>
    <t>SO-05_3 - 3. rok pěstební péče</t>
  </si>
  <si>
    <t>SO-05_4 - 4. rok pěstební péče</t>
  </si>
  <si>
    <t>800893138</t>
  </si>
  <si>
    <t>1412463999</t>
  </si>
  <si>
    <t>560927819</t>
  </si>
  <si>
    <t>"soliterní stromy 30l, stromy 15l a keře 5l (2x)" (75*0,03+(2342)*0,015+(2112)*0,005)*2</t>
  </si>
  <si>
    <t>-659347807</t>
  </si>
  <si>
    <t>-1055865544</t>
  </si>
  <si>
    <t>"+ 4km" 4*95,88</t>
  </si>
  <si>
    <t>-944180871</t>
  </si>
  <si>
    <t>75+1050</t>
  </si>
  <si>
    <t>-1946392493</t>
  </si>
  <si>
    <t>VRN - Vedlejší rozpočtové náklady</t>
  </si>
  <si>
    <t>vytyčení hranic pozemků a výsadbového schéma</t>
  </si>
  <si>
    <t>kpl</t>
  </si>
  <si>
    <t>511008742</t>
  </si>
  <si>
    <t>vytyčení hranic pozemků</t>
  </si>
  <si>
    <t>Projekt skutečného stavu</t>
  </si>
  <si>
    <t>-1722487302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</si>
</sst>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8"/>
      <color rgb="FF50505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18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ROUND(AG54,1)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ROUND(AZ54,1)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ROUND(AV54,1)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ROUND(BA54,1)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ROUND(AW54,1)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ROUND(BB54,1)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ROUND(BC54,1)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ROUND(BD54,1)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117-2567-18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Založení prvků ÚSES v k.ú. Vranovice, vybrané prvky – biokoridory a biocentra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Vranovice nad Svratkou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IF(AN8="","",AN8)</f>
        <v>27. 8. 2018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Agroprojekt PSo. s.r.o.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Daniel Doubrava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ROUND(AG55+AG61+AG67+AG73+AG79+AG85,1)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ROUND(AS55+AS61+AS67+AS73+AS79+AS85,1)</f>
        <v>0</v>
      </c>
      <c r="AT54" s="98">
        <f>ROUND(SUM(AV54:AW54),1)</f>
        <v>0</v>
      </c>
      <c r="AU54" s="99">
        <f>ROUND(AU55+AU61+AU67+AU73+AU79+AU85,5)</f>
        <v>0</v>
      </c>
      <c r="AV54" s="98">
        <f>ROUND(AZ54*L29,1)</f>
        <v>0</v>
      </c>
      <c r="AW54" s="98">
        <f>ROUND(BA54*L30,1)</f>
        <v>0</v>
      </c>
      <c r="AX54" s="98">
        <f>ROUND(BB54*L29,1)</f>
        <v>0</v>
      </c>
      <c r="AY54" s="98">
        <f>ROUND(BC54*L30,1)</f>
        <v>0</v>
      </c>
      <c r="AZ54" s="98">
        <f>ROUND(AZ55+AZ61+AZ67+AZ73+AZ79+AZ85,1)</f>
        <v>0</v>
      </c>
      <c r="BA54" s="98">
        <f>ROUND(BA55+BA61+BA67+BA73+BA79+BA85,1)</f>
        <v>0</v>
      </c>
      <c r="BB54" s="98">
        <f>ROUND(BB55+BB61+BB67+BB73+BB79+BB85,1)</f>
        <v>0</v>
      </c>
      <c r="BC54" s="98">
        <f>ROUND(BC55+BC61+BC67+BC73+BC79+BC85,1)</f>
        <v>0</v>
      </c>
      <c r="BD54" s="100">
        <f>ROUND(BD55+BD61+BD67+BD73+BD79+BD85,1)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pans="2:91" s="5" customFormat="1" ht="16.5" customHeight="1">
      <c r="B55" s="103"/>
      <c r="C55" s="104"/>
      <c r="D55" s="105" t="s">
        <v>74</v>
      </c>
      <c r="E55" s="105"/>
      <c r="F55" s="105"/>
      <c r="G55" s="105"/>
      <c r="H55" s="105"/>
      <c r="I55" s="106"/>
      <c r="J55" s="105" t="s">
        <v>75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ROUND(SUM(AG56:AG60),1)</f>
        <v>0</v>
      </c>
      <c r="AH55" s="106"/>
      <c r="AI55" s="106"/>
      <c r="AJ55" s="106"/>
      <c r="AK55" s="106"/>
      <c r="AL55" s="106"/>
      <c r="AM55" s="106"/>
      <c r="AN55" s="108">
        <f>SUM(AG55,AT55)</f>
        <v>0</v>
      </c>
      <c r="AO55" s="106"/>
      <c r="AP55" s="106"/>
      <c r="AQ55" s="109" t="s">
        <v>76</v>
      </c>
      <c r="AR55" s="110"/>
      <c r="AS55" s="111">
        <f>ROUND(SUM(AS56:AS60),1)</f>
        <v>0</v>
      </c>
      <c r="AT55" s="112">
        <f>ROUND(SUM(AV55:AW55),1)</f>
        <v>0</v>
      </c>
      <c r="AU55" s="113">
        <f>ROUND(SUM(AU56:AU60),5)</f>
        <v>0</v>
      </c>
      <c r="AV55" s="112">
        <f>ROUND(AZ55*L29,1)</f>
        <v>0</v>
      </c>
      <c r="AW55" s="112">
        <f>ROUND(BA55*L30,1)</f>
        <v>0</v>
      </c>
      <c r="AX55" s="112">
        <f>ROUND(BB55*L29,1)</f>
        <v>0</v>
      </c>
      <c r="AY55" s="112">
        <f>ROUND(BC55*L30,1)</f>
        <v>0</v>
      </c>
      <c r="AZ55" s="112">
        <f>ROUND(SUM(AZ56:AZ60),1)</f>
        <v>0</v>
      </c>
      <c r="BA55" s="112">
        <f>ROUND(SUM(BA56:BA60),1)</f>
        <v>0</v>
      </c>
      <c r="BB55" s="112">
        <f>ROUND(SUM(BB56:BB60),1)</f>
        <v>0</v>
      </c>
      <c r="BC55" s="112">
        <f>ROUND(SUM(BC56:BC60),1)</f>
        <v>0</v>
      </c>
      <c r="BD55" s="114">
        <f>ROUND(SUM(BD56:BD60),1)</f>
        <v>0</v>
      </c>
      <c r="BS55" s="115" t="s">
        <v>69</v>
      </c>
      <c r="BT55" s="115" t="s">
        <v>77</v>
      </c>
      <c r="BV55" s="115" t="s">
        <v>72</v>
      </c>
      <c r="BW55" s="115" t="s">
        <v>78</v>
      </c>
      <c r="BX55" s="115" t="s">
        <v>5</v>
      </c>
      <c r="CL55" s="115" t="s">
        <v>1</v>
      </c>
      <c r="CM55" s="115" t="s">
        <v>79</v>
      </c>
    </row>
    <row r="56" spans="1:91" s="6" customFormat="1" ht="16.5" customHeight="1">
      <c r="A56" s="116" t="s">
        <v>80</v>
      </c>
      <c r="B56" s="117"/>
      <c r="C56" s="118"/>
      <c r="D56" s="118"/>
      <c r="E56" s="119" t="s">
        <v>74</v>
      </c>
      <c r="F56" s="119"/>
      <c r="G56" s="119"/>
      <c r="H56" s="119"/>
      <c r="I56" s="119"/>
      <c r="J56" s="118"/>
      <c r="K56" s="119" t="s">
        <v>75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20">
        <f>'SO-01 - Biocentrum LBC VR8'!J30</f>
        <v>0</v>
      </c>
      <c r="AH56" s="118"/>
      <c r="AI56" s="118"/>
      <c r="AJ56" s="118"/>
      <c r="AK56" s="118"/>
      <c r="AL56" s="118"/>
      <c r="AM56" s="118"/>
      <c r="AN56" s="120">
        <f>SUM(AG56,AT56)</f>
        <v>0</v>
      </c>
      <c r="AO56" s="118"/>
      <c r="AP56" s="118"/>
      <c r="AQ56" s="121" t="s">
        <v>81</v>
      </c>
      <c r="AR56" s="122"/>
      <c r="AS56" s="123">
        <v>0</v>
      </c>
      <c r="AT56" s="124">
        <f>ROUND(SUM(AV56:AW56),1)</f>
        <v>0</v>
      </c>
      <c r="AU56" s="125">
        <f>'SO-01 - Biocentrum LBC VR8'!P79</f>
        <v>0</v>
      </c>
      <c r="AV56" s="124">
        <f>'SO-01 - Biocentrum LBC VR8'!J33</f>
        <v>0</v>
      </c>
      <c r="AW56" s="124">
        <f>'SO-01 - Biocentrum LBC VR8'!J34</f>
        <v>0</v>
      </c>
      <c r="AX56" s="124">
        <f>'SO-01 - Biocentrum LBC VR8'!J35</f>
        <v>0</v>
      </c>
      <c r="AY56" s="124">
        <f>'SO-01 - Biocentrum LBC VR8'!J36</f>
        <v>0</v>
      </c>
      <c r="AZ56" s="124">
        <f>'SO-01 - Biocentrum LBC VR8'!F33</f>
        <v>0</v>
      </c>
      <c r="BA56" s="124">
        <f>'SO-01 - Biocentrum LBC VR8'!F34</f>
        <v>0</v>
      </c>
      <c r="BB56" s="124">
        <f>'SO-01 - Biocentrum LBC VR8'!F35</f>
        <v>0</v>
      </c>
      <c r="BC56" s="124">
        <f>'SO-01 - Biocentrum LBC VR8'!F36</f>
        <v>0</v>
      </c>
      <c r="BD56" s="126">
        <f>'SO-01 - Biocentrum LBC VR8'!F37</f>
        <v>0</v>
      </c>
      <c r="BT56" s="127" t="s">
        <v>79</v>
      </c>
      <c r="BU56" s="127" t="s">
        <v>82</v>
      </c>
      <c r="BV56" s="127" t="s">
        <v>72</v>
      </c>
      <c r="BW56" s="127" t="s">
        <v>78</v>
      </c>
      <c r="BX56" s="127" t="s">
        <v>5</v>
      </c>
      <c r="CL56" s="127" t="s">
        <v>1</v>
      </c>
      <c r="CM56" s="127" t="s">
        <v>79</v>
      </c>
    </row>
    <row r="57" spans="1:90" s="6" customFormat="1" ht="16.5" customHeight="1">
      <c r="A57" s="116" t="s">
        <v>80</v>
      </c>
      <c r="B57" s="117"/>
      <c r="C57" s="118"/>
      <c r="D57" s="118"/>
      <c r="E57" s="119" t="s">
        <v>83</v>
      </c>
      <c r="F57" s="119"/>
      <c r="G57" s="119"/>
      <c r="H57" s="119"/>
      <c r="I57" s="119"/>
      <c r="J57" s="118"/>
      <c r="K57" s="119" t="s">
        <v>84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20">
        <f>'SO-01_1 - 1. rok pěstební...'!J32</f>
        <v>0</v>
      </c>
      <c r="AH57" s="118"/>
      <c r="AI57" s="118"/>
      <c r="AJ57" s="118"/>
      <c r="AK57" s="118"/>
      <c r="AL57" s="118"/>
      <c r="AM57" s="118"/>
      <c r="AN57" s="120">
        <f>SUM(AG57,AT57)</f>
        <v>0</v>
      </c>
      <c r="AO57" s="118"/>
      <c r="AP57" s="118"/>
      <c r="AQ57" s="121" t="s">
        <v>81</v>
      </c>
      <c r="AR57" s="122"/>
      <c r="AS57" s="123">
        <v>0</v>
      </c>
      <c r="AT57" s="124">
        <f>ROUND(SUM(AV57:AW57),1)</f>
        <v>0</v>
      </c>
      <c r="AU57" s="125">
        <f>'SO-01_1 - 1. rok pěstební...'!P85</f>
        <v>0</v>
      </c>
      <c r="AV57" s="124">
        <f>'SO-01_1 - 1. rok pěstební...'!J35</f>
        <v>0</v>
      </c>
      <c r="AW57" s="124">
        <f>'SO-01_1 - 1. rok pěstební...'!J36</f>
        <v>0</v>
      </c>
      <c r="AX57" s="124">
        <f>'SO-01_1 - 1. rok pěstební...'!J37</f>
        <v>0</v>
      </c>
      <c r="AY57" s="124">
        <f>'SO-01_1 - 1. rok pěstební...'!J38</f>
        <v>0</v>
      </c>
      <c r="AZ57" s="124">
        <f>'SO-01_1 - 1. rok pěstební...'!F35</f>
        <v>0</v>
      </c>
      <c r="BA57" s="124">
        <f>'SO-01_1 - 1. rok pěstební...'!F36</f>
        <v>0</v>
      </c>
      <c r="BB57" s="124">
        <f>'SO-01_1 - 1. rok pěstební...'!F37</f>
        <v>0</v>
      </c>
      <c r="BC57" s="124">
        <f>'SO-01_1 - 1. rok pěstební...'!F38</f>
        <v>0</v>
      </c>
      <c r="BD57" s="126">
        <f>'SO-01_1 - 1. rok pěstební...'!F39</f>
        <v>0</v>
      </c>
      <c r="BT57" s="127" t="s">
        <v>79</v>
      </c>
      <c r="BV57" s="127" t="s">
        <v>72</v>
      </c>
      <c r="BW57" s="127" t="s">
        <v>85</v>
      </c>
      <c r="BX57" s="127" t="s">
        <v>78</v>
      </c>
      <c r="CL57" s="127" t="s">
        <v>1</v>
      </c>
    </row>
    <row r="58" spans="1:90" s="6" customFormat="1" ht="16.5" customHeight="1">
      <c r="A58" s="116" t="s">
        <v>80</v>
      </c>
      <c r="B58" s="117"/>
      <c r="C58" s="118"/>
      <c r="D58" s="118"/>
      <c r="E58" s="119" t="s">
        <v>86</v>
      </c>
      <c r="F58" s="119"/>
      <c r="G58" s="119"/>
      <c r="H58" s="119"/>
      <c r="I58" s="119"/>
      <c r="J58" s="118"/>
      <c r="K58" s="119" t="s">
        <v>87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20">
        <f>'SO-01_2 - 2. rok pěstební...'!J32</f>
        <v>0</v>
      </c>
      <c r="AH58" s="118"/>
      <c r="AI58" s="118"/>
      <c r="AJ58" s="118"/>
      <c r="AK58" s="118"/>
      <c r="AL58" s="118"/>
      <c r="AM58" s="118"/>
      <c r="AN58" s="120">
        <f>SUM(AG58,AT58)</f>
        <v>0</v>
      </c>
      <c r="AO58" s="118"/>
      <c r="AP58" s="118"/>
      <c r="AQ58" s="121" t="s">
        <v>81</v>
      </c>
      <c r="AR58" s="122"/>
      <c r="AS58" s="123">
        <v>0</v>
      </c>
      <c r="AT58" s="124">
        <f>ROUND(SUM(AV58:AW58),1)</f>
        <v>0</v>
      </c>
      <c r="AU58" s="125">
        <f>'SO-01_2 - 2. rok pěstební...'!P85</f>
        <v>0</v>
      </c>
      <c r="AV58" s="124">
        <f>'SO-01_2 - 2. rok pěstební...'!J35</f>
        <v>0</v>
      </c>
      <c r="AW58" s="124">
        <f>'SO-01_2 - 2. rok pěstební...'!J36</f>
        <v>0</v>
      </c>
      <c r="AX58" s="124">
        <f>'SO-01_2 - 2. rok pěstební...'!J37</f>
        <v>0</v>
      </c>
      <c r="AY58" s="124">
        <f>'SO-01_2 - 2. rok pěstební...'!J38</f>
        <v>0</v>
      </c>
      <c r="AZ58" s="124">
        <f>'SO-01_2 - 2. rok pěstební...'!F35</f>
        <v>0</v>
      </c>
      <c r="BA58" s="124">
        <f>'SO-01_2 - 2. rok pěstební...'!F36</f>
        <v>0</v>
      </c>
      <c r="BB58" s="124">
        <f>'SO-01_2 - 2. rok pěstební...'!F37</f>
        <v>0</v>
      </c>
      <c r="BC58" s="124">
        <f>'SO-01_2 - 2. rok pěstební...'!F38</f>
        <v>0</v>
      </c>
      <c r="BD58" s="126">
        <f>'SO-01_2 - 2. rok pěstební...'!F39</f>
        <v>0</v>
      </c>
      <c r="BT58" s="127" t="s">
        <v>79</v>
      </c>
      <c r="BV58" s="127" t="s">
        <v>72</v>
      </c>
      <c r="BW58" s="127" t="s">
        <v>88</v>
      </c>
      <c r="BX58" s="127" t="s">
        <v>78</v>
      </c>
      <c r="CL58" s="127" t="s">
        <v>1</v>
      </c>
    </row>
    <row r="59" spans="1:90" s="6" customFormat="1" ht="16.5" customHeight="1">
      <c r="A59" s="116" t="s">
        <v>80</v>
      </c>
      <c r="B59" s="117"/>
      <c r="C59" s="118"/>
      <c r="D59" s="118"/>
      <c r="E59" s="119" t="s">
        <v>89</v>
      </c>
      <c r="F59" s="119"/>
      <c r="G59" s="119"/>
      <c r="H59" s="119"/>
      <c r="I59" s="119"/>
      <c r="J59" s="118"/>
      <c r="K59" s="119" t="s">
        <v>90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20">
        <f>'SO-01_3 - 3. rok pěstební...'!J32</f>
        <v>0</v>
      </c>
      <c r="AH59" s="118"/>
      <c r="AI59" s="118"/>
      <c r="AJ59" s="118"/>
      <c r="AK59" s="118"/>
      <c r="AL59" s="118"/>
      <c r="AM59" s="118"/>
      <c r="AN59" s="120">
        <f>SUM(AG59,AT59)</f>
        <v>0</v>
      </c>
      <c r="AO59" s="118"/>
      <c r="AP59" s="118"/>
      <c r="AQ59" s="121" t="s">
        <v>81</v>
      </c>
      <c r="AR59" s="122"/>
      <c r="AS59" s="123">
        <v>0</v>
      </c>
      <c r="AT59" s="124">
        <f>ROUND(SUM(AV59:AW59),1)</f>
        <v>0</v>
      </c>
      <c r="AU59" s="125">
        <f>'SO-01_3 - 3. rok pěstební...'!P85</f>
        <v>0</v>
      </c>
      <c r="AV59" s="124">
        <f>'SO-01_3 - 3. rok pěstební...'!J35</f>
        <v>0</v>
      </c>
      <c r="AW59" s="124">
        <f>'SO-01_3 - 3. rok pěstební...'!J36</f>
        <v>0</v>
      </c>
      <c r="AX59" s="124">
        <f>'SO-01_3 - 3. rok pěstební...'!J37</f>
        <v>0</v>
      </c>
      <c r="AY59" s="124">
        <f>'SO-01_3 - 3. rok pěstební...'!J38</f>
        <v>0</v>
      </c>
      <c r="AZ59" s="124">
        <f>'SO-01_3 - 3. rok pěstební...'!F35</f>
        <v>0</v>
      </c>
      <c r="BA59" s="124">
        <f>'SO-01_3 - 3. rok pěstební...'!F36</f>
        <v>0</v>
      </c>
      <c r="BB59" s="124">
        <f>'SO-01_3 - 3. rok pěstební...'!F37</f>
        <v>0</v>
      </c>
      <c r="BC59" s="124">
        <f>'SO-01_3 - 3. rok pěstební...'!F38</f>
        <v>0</v>
      </c>
      <c r="BD59" s="126">
        <f>'SO-01_3 - 3. rok pěstební...'!F39</f>
        <v>0</v>
      </c>
      <c r="BT59" s="127" t="s">
        <v>79</v>
      </c>
      <c r="BV59" s="127" t="s">
        <v>72</v>
      </c>
      <c r="BW59" s="127" t="s">
        <v>91</v>
      </c>
      <c r="BX59" s="127" t="s">
        <v>78</v>
      </c>
      <c r="CL59" s="127" t="s">
        <v>1</v>
      </c>
    </row>
    <row r="60" spans="1:90" s="6" customFormat="1" ht="16.5" customHeight="1">
      <c r="A60" s="116" t="s">
        <v>80</v>
      </c>
      <c r="B60" s="117"/>
      <c r="C60" s="118"/>
      <c r="D60" s="118"/>
      <c r="E60" s="119" t="s">
        <v>92</v>
      </c>
      <c r="F60" s="119"/>
      <c r="G60" s="119"/>
      <c r="H60" s="119"/>
      <c r="I60" s="119"/>
      <c r="J60" s="118"/>
      <c r="K60" s="119" t="s">
        <v>93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20">
        <f>'SO-01_4 - 4. rok pěstební...'!J32</f>
        <v>0</v>
      </c>
      <c r="AH60" s="118"/>
      <c r="AI60" s="118"/>
      <c r="AJ60" s="118"/>
      <c r="AK60" s="118"/>
      <c r="AL60" s="118"/>
      <c r="AM60" s="118"/>
      <c r="AN60" s="120">
        <f>SUM(AG60,AT60)</f>
        <v>0</v>
      </c>
      <c r="AO60" s="118"/>
      <c r="AP60" s="118"/>
      <c r="AQ60" s="121" t="s">
        <v>81</v>
      </c>
      <c r="AR60" s="122"/>
      <c r="AS60" s="123">
        <v>0</v>
      </c>
      <c r="AT60" s="124">
        <f>ROUND(SUM(AV60:AW60),1)</f>
        <v>0</v>
      </c>
      <c r="AU60" s="125">
        <f>'SO-01_4 - 4. rok pěstební...'!P85</f>
        <v>0</v>
      </c>
      <c r="AV60" s="124">
        <f>'SO-01_4 - 4. rok pěstební...'!J35</f>
        <v>0</v>
      </c>
      <c r="AW60" s="124">
        <f>'SO-01_4 - 4. rok pěstební...'!J36</f>
        <v>0</v>
      </c>
      <c r="AX60" s="124">
        <f>'SO-01_4 - 4. rok pěstební...'!J37</f>
        <v>0</v>
      </c>
      <c r="AY60" s="124">
        <f>'SO-01_4 - 4. rok pěstební...'!J38</f>
        <v>0</v>
      </c>
      <c r="AZ60" s="124">
        <f>'SO-01_4 - 4. rok pěstební...'!F35</f>
        <v>0</v>
      </c>
      <c r="BA60" s="124">
        <f>'SO-01_4 - 4. rok pěstební...'!F36</f>
        <v>0</v>
      </c>
      <c r="BB60" s="124">
        <f>'SO-01_4 - 4. rok pěstební...'!F37</f>
        <v>0</v>
      </c>
      <c r="BC60" s="124">
        <f>'SO-01_4 - 4. rok pěstební...'!F38</f>
        <v>0</v>
      </c>
      <c r="BD60" s="126">
        <f>'SO-01_4 - 4. rok pěstební...'!F39</f>
        <v>0</v>
      </c>
      <c r="BT60" s="127" t="s">
        <v>79</v>
      </c>
      <c r="BV60" s="127" t="s">
        <v>72</v>
      </c>
      <c r="BW60" s="127" t="s">
        <v>94</v>
      </c>
      <c r="BX60" s="127" t="s">
        <v>78</v>
      </c>
      <c r="CL60" s="127" t="s">
        <v>1</v>
      </c>
    </row>
    <row r="61" spans="2:91" s="5" customFormat="1" ht="16.5" customHeight="1">
      <c r="B61" s="103"/>
      <c r="C61" s="104"/>
      <c r="D61" s="105" t="s">
        <v>95</v>
      </c>
      <c r="E61" s="105"/>
      <c r="F61" s="105"/>
      <c r="G61" s="105"/>
      <c r="H61" s="105"/>
      <c r="I61" s="106"/>
      <c r="J61" s="105" t="s">
        <v>96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7">
        <f>ROUND(SUM(AG62:AG66),1)</f>
        <v>0</v>
      </c>
      <c r="AH61" s="106"/>
      <c r="AI61" s="106"/>
      <c r="AJ61" s="106"/>
      <c r="AK61" s="106"/>
      <c r="AL61" s="106"/>
      <c r="AM61" s="106"/>
      <c r="AN61" s="108">
        <f>SUM(AG61,AT61)</f>
        <v>0</v>
      </c>
      <c r="AO61" s="106"/>
      <c r="AP61" s="106"/>
      <c r="AQ61" s="109" t="s">
        <v>76</v>
      </c>
      <c r="AR61" s="110"/>
      <c r="AS61" s="111">
        <f>ROUND(SUM(AS62:AS66),1)</f>
        <v>0</v>
      </c>
      <c r="AT61" s="112">
        <f>ROUND(SUM(AV61:AW61),1)</f>
        <v>0</v>
      </c>
      <c r="AU61" s="113">
        <f>ROUND(SUM(AU62:AU66),5)</f>
        <v>0</v>
      </c>
      <c r="AV61" s="112">
        <f>ROUND(AZ61*L29,1)</f>
        <v>0</v>
      </c>
      <c r="AW61" s="112">
        <f>ROUND(BA61*L30,1)</f>
        <v>0</v>
      </c>
      <c r="AX61" s="112">
        <f>ROUND(BB61*L29,1)</f>
        <v>0</v>
      </c>
      <c r="AY61" s="112">
        <f>ROUND(BC61*L30,1)</f>
        <v>0</v>
      </c>
      <c r="AZ61" s="112">
        <f>ROUND(SUM(AZ62:AZ66),1)</f>
        <v>0</v>
      </c>
      <c r="BA61" s="112">
        <f>ROUND(SUM(BA62:BA66),1)</f>
        <v>0</v>
      </c>
      <c r="BB61" s="112">
        <f>ROUND(SUM(BB62:BB66),1)</f>
        <v>0</v>
      </c>
      <c r="BC61" s="112">
        <f>ROUND(SUM(BC62:BC66),1)</f>
        <v>0</v>
      </c>
      <c r="BD61" s="114">
        <f>ROUND(SUM(BD62:BD66),1)</f>
        <v>0</v>
      </c>
      <c r="BS61" s="115" t="s">
        <v>69</v>
      </c>
      <c r="BT61" s="115" t="s">
        <v>77</v>
      </c>
      <c r="BV61" s="115" t="s">
        <v>72</v>
      </c>
      <c r="BW61" s="115" t="s">
        <v>97</v>
      </c>
      <c r="BX61" s="115" t="s">
        <v>5</v>
      </c>
      <c r="CL61" s="115" t="s">
        <v>1</v>
      </c>
      <c r="CM61" s="115" t="s">
        <v>79</v>
      </c>
    </row>
    <row r="62" spans="1:91" s="6" customFormat="1" ht="16.5" customHeight="1">
      <c r="A62" s="116" t="s">
        <v>80</v>
      </c>
      <c r="B62" s="117"/>
      <c r="C62" s="118"/>
      <c r="D62" s="118"/>
      <c r="E62" s="119" t="s">
        <v>95</v>
      </c>
      <c r="F62" s="119"/>
      <c r="G62" s="119"/>
      <c r="H62" s="119"/>
      <c r="I62" s="119"/>
      <c r="J62" s="118"/>
      <c r="K62" s="119" t="s">
        <v>96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20">
        <f>'SO-02 - Biokoridor LBK VR11'!J30</f>
        <v>0</v>
      </c>
      <c r="AH62" s="118"/>
      <c r="AI62" s="118"/>
      <c r="AJ62" s="118"/>
      <c r="AK62" s="118"/>
      <c r="AL62" s="118"/>
      <c r="AM62" s="118"/>
      <c r="AN62" s="120">
        <f>SUM(AG62,AT62)</f>
        <v>0</v>
      </c>
      <c r="AO62" s="118"/>
      <c r="AP62" s="118"/>
      <c r="AQ62" s="121" t="s">
        <v>81</v>
      </c>
      <c r="AR62" s="122"/>
      <c r="AS62" s="123">
        <v>0</v>
      </c>
      <c r="AT62" s="124">
        <f>ROUND(SUM(AV62:AW62),1)</f>
        <v>0</v>
      </c>
      <c r="AU62" s="125">
        <f>'SO-02 - Biokoridor LBK VR11'!P79</f>
        <v>0</v>
      </c>
      <c r="AV62" s="124">
        <f>'SO-02 - Biokoridor LBK VR11'!J33</f>
        <v>0</v>
      </c>
      <c r="AW62" s="124">
        <f>'SO-02 - Biokoridor LBK VR11'!J34</f>
        <v>0</v>
      </c>
      <c r="AX62" s="124">
        <f>'SO-02 - Biokoridor LBK VR11'!J35</f>
        <v>0</v>
      </c>
      <c r="AY62" s="124">
        <f>'SO-02 - Biokoridor LBK VR11'!J36</f>
        <v>0</v>
      </c>
      <c r="AZ62" s="124">
        <f>'SO-02 - Biokoridor LBK VR11'!F33</f>
        <v>0</v>
      </c>
      <c r="BA62" s="124">
        <f>'SO-02 - Biokoridor LBK VR11'!F34</f>
        <v>0</v>
      </c>
      <c r="BB62" s="124">
        <f>'SO-02 - Biokoridor LBK VR11'!F35</f>
        <v>0</v>
      </c>
      <c r="BC62" s="124">
        <f>'SO-02 - Biokoridor LBK VR11'!F36</f>
        <v>0</v>
      </c>
      <c r="BD62" s="126">
        <f>'SO-02 - Biokoridor LBK VR11'!F37</f>
        <v>0</v>
      </c>
      <c r="BT62" s="127" t="s">
        <v>79</v>
      </c>
      <c r="BU62" s="127" t="s">
        <v>82</v>
      </c>
      <c r="BV62" s="127" t="s">
        <v>72</v>
      </c>
      <c r="BW62" s="127" t="s">
        <v>97</v>
      </c>
      <c r="BX62" s="127" t="s">
        <v>5</v>
      </c>
      <c r="CL62" s="127" t="s">
        <v>1</v>
      </c>
      <c r="CM62" s="127" t="s">
        <v>79</v>
      </c>
    </row>
    <row r="63" spans="1:90" s="6" customFormat="1" ht="16.5" customHeight="1">
      <c r="A63" s="116" t="s">
        <v>80</v>
      </c>
      <c r="B63" s="117"/>
      <c r="C63" s="118"/>
      <c r="D63" s="118"/>
      <c r="E63" s="119" t="s">
        <v>98</v>
      </c>
      <c r="F63" s="119"/>
      <c r="G63" s="119"/>
      <c r="H63" s="119"/>
      <c r="I63" s="119"/>
      <c r="J63" s="118"/>
      <c r="K63" s="119" t="s">
        <v>84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20">
        <f>'SO-02_1 - 1. rok pěstební...'!J32</f>
        <v>0</v>
      </c>
      <c r="AH63" s="118"/>
      <c r="AI63" s="118"/>
      <c r="AJ63" s="118"/>
      <c r="AK63" s="118"/>
      <c r="AL63" s="118"/>
      <c r="AM63" s="118"/>
      <c r="AN63" s="120">
        <f>SUM(AG63,AT63)</f>
        <v>0</v>
      </c>
      <c r="AO63" s="118"/>
      <c r="AP63" s="118"/>
      <c r="AQ63" s="121" t="s">
        <v>81</v>
      </c>
      <c r="AR63" s="122"/>
      <c r="AS63" s="123">
        <v>0</v>
      </c>
      <c r="AT63" s="124">
        <f>ROUND(SUM(AV63:AW63),1)</f>
        <v>0</v>
      </c>
      <c r="AU63" s="125">
        <f>'SO-02_1 - 1. rok pěstební...'!P85</f>
        <v>0</v>
      </c>
      <c r="AV63" s="124">
        <f>'SO-02_1 - 1. rok pěstební...'!J35</f>
        <v>0</v>
      </c>
      <c r="AW63" s="124">
        <f>'SO-02_1 - 1. rok pěstební...'!J36</f>
        <v>0</v>
      </c>
      <c r="AX63" s="124">
        <f>'SO-02_1 - 1. rok pěstební...'!J37</f>
        <v>0</v>
      </c>
      <c r="AY63" s="124">
        <f>'SO-02_1 - 1. rok pěstební...'!J38</f>
        <v>0</v>
      </c>
      <c r="AZ63" s="124">
        <f>'SO-02_1 - 1. rok pěstební...'!F35</f>
        <v>0</v>
      </c>
      <c r="BA63" s="124">
        <f>'SO-02_1 - 1. rok pěstební...'!F36</f>
        <v>0</v>
      </c>
      <c r="BB63" s="124">
        <f>'SO-02_1 - 1. rok pěstební...'!F37</f>
        <v>0</v>
      </c>
      <c r="BC63" s="124">
        <f>'SO-02_1 - 1. rok pěstební...'!F38</f>
        <v>0</v>
      </c>
      <c r="BD63" s="126">
        <f>'SO-02_1 - 1. rok pěstební...'!F39</f>
        <v>0</v>
      </c>
      <c r="BT63" s="127" t="s">
        <v>79</v>
      </c>
      <c r="BV63" s="127" t="s">
        <v>72</v>
      </c>
      <c r="BW63" s="127" t="s">
        <v>99</v>
      </c>
      <c r="BX63" s="127" t="s">
        <v>97</v>
      </c>
      <c r="CL63" s="127" t="s">
        <v>1</v>
      </c>
    </row>
    <row r="64" spans="1:90" s="6" customFormat="1" ht="16.5" customHeight="1">
      <c r="A64" s="116" t="s">
        <v>80</v>
      </c>
      <c r="B64" s="117"/>
      <c r="C64" s="118"/>
      <c r="D64" s="118"/>
      <c r="E64" s="119" t="s">
        <v>100</v>
      </c>
      <c r="F64" s="119"/>
      <c r="G64" s="119"/>
      <c r="H64" s="119"/>
      <c r="I64" s="119"/>
      <c r="J64" s="118"/>
      <c r="K64" s="119" t="s">
        <v>87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20">
        <f>'SO-02_2 - 2. rok pěstební...'!J32</f>
        <v>0</v>
      </c>
      <c r="AH64" s="118"/>
      <c r="AI64" s="118"/>
      <c r="AJ64" s="118"/>
      <c r="AK64" s="118"/>
      <c r="AL64" s="118"/>
      <c r="AM64" s="118"/>
      <c r="AN64" s="120">
        <f>SUM(AG64,AT64)</f>
        <v>0</v>
      </c>
      <c r="AO64" s="118"/>
      <c r="AP64" s="118"/>
      <c r="AQ64" s="121" t="s">
        <v>81</v>
      </c>
      <c r="AR64" s="122"/>
      <c r="AS64" s="123">
        <v>0</v>
      </c>
      <c r="AT64" s="124">
        <f>ROUND(SUM(AV64:AW64),1)</f>
        <v>0</v>
      </c>
      <c r="AU64" s="125">
        <f>'SO-02_2 - 2. rok pěstební...'!P85</f>
        <v>0</v>
      </c>
      <c r="AV64" s="124">
        <f>'SO-02_2 - 2. rok pěstební...'!J35</f>
        <v>0</v>
      </c>
      <c r="AW64" s="124">
        <f>'SO-02_2 - 2. rok pěstební...'!J36</f>
        <v>0</v>
      </c>
      <c r="AX64" s="124">
        <f>'SO-02_2 - 2. rok pěstební...'!J37</f>
        <v>0</v>
      </c>
      <c r="AY64" s="124">
        <f>'SO-02_2 - 2. rok pěstební...'!J38</f>
        <v>0</v>
      </c>
      <c r="AZ64" s="124">
        <f>'SO-02_2 - 2. rok pěstební...'!F35</f>
        <v>0</v>
      </c>
      <c r="BA64" s="124">
        <f>'SO-02_2 - 2. rok pěstební...'!F36</f>
        <v>0</v>
      </c>
      <c r="BB64" s="124">
        <f>'SO-02_2 - 2. rok pěstební...'!F37</f>
        <v>0</v>
      </c>
      <c r="BC64" s="124">
        <f>'SO-02_2 - 2. rok pěstební...'!F38</f>
        <v>0</v>
      </c>
      <c r="BD64" s="126">
        <f>'SO-02_2 - 2. rok pěstební...'!F39</f>
        <v>0</v>
      </c>
      <c r="BT64" s="127" t="s">
        <v>79</v>
      </c>
      <c r="BV64" s="127" t="s">
        <v>72</v>
      </c>
      <c r="BW64" s="127" t="s">
        <v>101</v>
      </c>
      <c r="BX64" s="127" t="s">
        <v>97</v>
      </c>
      <c r="CL64" s="127" t="s">
        <v>1</v>
      </c>
    </row>
    <row r="65" spans="1:90" s="6" customFormat="1" ht="16.5" customHeight="1">
      <c r="A65" s="116" t="s">
        <v>80</v>
      </c>
      <c r="B65" s="117"/>
      <c r="C65" s="118"/>
      <c r="D65" s="118"/>
      <c r="E65" s="119" t="s">
        <v>102</v>
      </c>
      <c r="F65" s="119"/>
      <c r="G65" s="119"/>
      <c r="H65" s="119"/>
      <c r="I65" s="119"/>
      <c r="J65" s="118"/>
      <c r="K65" s="119" t="s">
        <v>90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20">
        <f>'SO-02_3 - 3. rok pěstební...'!J32</f>
        <v>0</v>
      </c>
      <c r="AH65" s="118"/>
      <c r="AI65" s="118"/>
      <c r="AJ65" s="118"/>
      <c r="AK65" s="118"/>
      <c r="AL65" s="118"/>
      <c r="AM65" s="118"/>
      <c r="AN65" s="120">
        <f>SUM(AG65,AT65)</f>
        <v>0</v>
      </c>
      <c r="AO65" s="118"/>
      <c r="AP65" s="118"/>
      <c r="AQ65" s="121" t="s">
        <v>81</v>
      </c>
      <c r="AR65" s="122"/>
      <c r="AS65" s="123">
        <v>0</v>
      </c>
      <c r="AT65" s="124">
        <f>ROUND(SUM(AV65:AW65),1)</f>
        <v>0</v>
      </c>
      <c r="AU65" s="125">
        <f>'SO-02_3 - 3. rok pěstební...'!P85</f>
        <v>0</v>
      </c>
      <c r="AV65" s="124">
        <f>'SO-02_3 - 3. rok pěstební...'!J35</f>
        <v>0</v>
      </c>
      <c r="AW65" s="124">
        <f>'SO-02_3 - 3. rok pěstební...'!J36</f>
        <v>0</v>
      </c>
      <c r="AX65" s="124">
        <f>'SO-02_3 - 3. rok pěstební...'!J37</f>
        <v>0</v>
      </c>
      <c r="AY65" s="124">
        <f>'SO-02_3 - 3. rok pěstební...'!J38</f>
        <v>0</v>
      </c>
      <c r="AZ65" s="124">
        <f>'SO-02_3 - 3. rok pěstební...'!F35</f>
        <v>0</v>
      </c>
      <c r="BA65" s="124">
        <f>'SO-02_3 - 3. rok pěstební...'!F36</f>
        <v>0</v>
      </c>
      <c r="BB65" s="124">
        <f>'SO-02_3 - 3. rok pěstební...'!F37</f>
        <v>0</v>
      </c>
      <c r="BC65" s="124">
        <f>'SO-02_3 - 3. rok pěstební...'!F38</f>
        <v>0</v>
      </c>
      <c r="BD65" s="126">
        <f>'SO-02_3 - 3. rok pěstební...'!F39</f>
        <v>0</v>
      </c>
      <c r="BT65" s="127" t="s">
        <v>79</v>
      </c>
      <c r="BV65" s="127" t="s">
        <v>72</v>
      </c>
      <c r="BW65" s="127" t="s">
        <v>103</v>
      </c>
      <c r="BX65" s="127" t="s">
        <v>97</v>
      </c>
      <c r="CL65" s="127" t="s">
        <v>1</v>
      </c>
    </row>
    <row r="66" spans="1:90" s="6" customFormat="1" ht="16.5" customHeight="1">
      <c r="A66" s="116" t="s">
        <v>80</v>
      </c>
      <c r="B66" s="117"/>
      <c r="C66" s="118"/>
      <c r="D66" s="118"/>
      <c r="E66" s="119" t="s">
        <v>104</v>
      </c>
      <c r="F66" s="119"/>
      <c r="G66" s="119"/>
      <c r="H66" s="119"/>
      <c r="I66" s="119"/>
      <c r="J66" s="118"/>
      <c r="K66" s="119" t="s">
        <v>93</v>
      </c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20">
        <f>'SO-02_4 - 4. rok pěstební...'!J32</f>
        <v>0</v>
      </c>
      <c r="AH66" s="118"/>
      <c r="AI66" s="118"/>
      <c r="AJ66" s="118"/>
      <c r="AK66" s="118"/>
      <c r="AL66" s="118"/>
      <c r="AM66" s="118"/>
      <c r="AN66" s="120">
        <f>SUM(AG66,AT66)</f>
        <v>0</v>
      </c>
      <c r="AO66" s="118"/>
      <c r="AP66" s="118"/>
      <c r="AQ66" s="121" t="s">
        <v>81</v>
      </c>
      <c r="AR66" s="122"/>
      <c r="AS66" s="123">
        <v>0</v>
      </c>
      <c r="AT66" s="124">
        <f>ROUND(SUM(AV66:AW66),1)</f>
        <v>0</v>
      </c>
      <c r="AU66" s="125">
        <f>'SO-02_4 - 4. rok pěstební...'!P85</f>
        <v>0</v>
      </c>
      <c r="AV66" s="124">
        <f>'SO-02_4 - 4. rok pěstební...'!J35</f>
        <v>0</v>
      </c>
      <c r="AW66" s="124">
        <f>'SO-02_4 - 4. rok pěstební...'!J36</f>
        <v>0</v>
      </c>
      <c r="AX66" s="124">
        <f>'SO-02_4 - 4. rok pěstební...'!J37</f>
        <v>0</v>
      </c>
      <c r="AY66" s="124">
        <f>'SO-02_4 - 4. rok pěstební...'!J38</f>
        <v>0</v>
      </c>
      <c r="AZ66" s="124">
        <f>'SO-02_4 - 4. rok pěstební...'!F35</f>
        <v>0</v>
      </c>
      <c r="BA66" s="124">
        <f>'SO-02_4 - 4. rok pěstební...'!F36</f>
        <v>0</v>
      </c>
      <c r="BB66" s="124">
        <f>'SO-02_4 - 4. rok pěstební...'!F37</f>
        <v>0</v>
      </c>
      <c r="BC66" s="124">
        <f>'SO-02_4 - 4. rok pěstební...'!F38</f>
        <v>0</v>
      </c>
      <c r="BD66" s="126">
        <f>'SO-02_4 - 4. rok pěstební...'!F39</f>
        <v>0</v>
      </c>
      <c r="BT66" s="127" t="s">
        <v>79</v>
      </c>
      <c r="BV66" s="127" t="s">
        <v>72</v>
      </c>
      <c r="BW66" s="127" t="s">
        <v>105</v>
      </c>
      <c r="BX66" s="127" t="s">
        <v>97</v>
      </c>
      <c r="CL66" s="127" t="s">
        <v>1</v>
      </c>
    </row>
    <row r="67" spans="2:91" s="5" customFormat="1" ht="16.5" customHeight="1">
      <c r="B67" s="103"/>
      <c r="C67" s="104"/>
      <c r="D67" s="105" t="s">
        <v>106</v>
      </c>
      <c r="E67" s="105"/>
      <c r="F67" s="105"/>
      <c r="G67" s="105"/>
      <c r="H67" s="105"/>
      <c r="I67" s="106"/>
      <c r="J67" s="105" t="s">
        <v>107</v>
      </c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7">
        <f>ROUND(SUM(AG68:AG72),1)</f>
        <v>0</v>
      </c>
      <c r="AH67" s="106"/>
      <c r="AI67" s="106"/>
      <c r="AJ67" s="106"/>
      <c r="AK67" s="106"/>
      <c r="AL67" s="106"/>
      <c r="AM67" s="106"/>
      <c r="AN67" s="108">
        <f>SUM(AG67,AT67)</f>
        <v>0</v>
      </c>
      <c r="AO67" s="106"/>
      <c r="AP67" s="106"/>
      <c r="AQ67" s="109" t="s">
        <v>76</v>
      </c>
      <c r="AR67" s="110"/>
      <c r="AS67" s="111">
        <f>ROUND(SUM(AS68:AS72),1)</f>
        <v>0</v>
      </c>
      <c r="AT67" s="112">
        <f>ROUND(SUM(AV67:AW67),1)</f>
        <v>0</v>
      </c>
      <c r="AU67" s="113">
        <f>ROUND(SUM(AU68:AU72),5)</f>
        <v>0</v>
      </c>
      <c r="AV67" s="112">
        <f>ROUND(AZ67*L29,1)</f>
        <v>0</v>
      </c>
      <c r="AW67" s="112">
        <f>ROUND(BA67*L30,1)</f>
        <v>0</v>
      </c>
      <c r="AX67" s="112">
        <f>ROUND(BB67*L29,1)</f>
        <v>0</v>
      </c>
      <c r="AY67" s="112">
        <f>ROUND(BC67*L30,1)</f>
        <v>0</v>
      </c>
      <c r="AZ67" s="112">
        <f>ROUND(SUM(AZ68:AZ72),1)</f>
        <v>0</v>
      </c>
      <c r="BA67" s="112">
        <f>ROUND(SUM(BA68:BA72),1)</f>
        <v>0</v>
      </c>
      <c r="BB67" s="112">
        <f>ROUND(SUM(BB68:BB72),1)</f>
        <v>0</v>
      </c>
      <c r="BC67" s="112">
        <f>ROUND(SUM(BC68:BC72),1)</f>
        <v>0</v>
      </c>
      <c r="BD67" s="114">
        <f>ROUND(SUM(BD68:BD72),1)</f>
        <v>0</v>
      </c>
      <c r="BS67" s="115" t="s">
        <v>69</v>
      </c>
      <c r="BT67" s="115" t="s">
        <v>77</v>
      </c>
      <c r="BV67" s="115" t="s">
        <v>72</v>
      </c>
      <c r="BW67" s="115" t="s">
        <v>108</v>
      </c>
      <c r="BX67" s="115" t="s">
        <v>5</v>
      </c>
      <c r="CL67" s="115" t="s">
        <v>1</v>
      </c>
      <c r="CM67" s="115" t="s">
        <v>79</v>
      </c>
    </row>
    <row r="68" spans="1:91" s="6" customFormat="1" ht="16.5" customHeight="1">
      <c r="A68" s="116" t="s">
        <v>80</v>
      </c>
      <c r="B68" s="117"/>
      <c r="C68" s="118"/>
      <c r="D68" s="118"/>
      <c r="E68" s="119" t="s">
        <v>106</v>
      </c>
      <c r="F68" s="119"/>
      <c r="G68" s="119"/>
      <c r="H68" s="119"/>
      <c r="I68" s="119"/>
      <c r="J68" s="118"/>
      <c r="K68" s="119" t="s">
        <v>107</v>
      </c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20">
        <f>'SO-03 - Biokoridor VR13'!J30</f>
        <v>0</v>
      </c>
      <c r="AH68" s="118"/>
      <c r="AI68" s="118"/>
      <c r="AJ68" s="118"/>
      <c r="AK68" s="118"/>
      <c r="AL68" s="118"/>
      <c r="AM68" s="118"/>
      <c r="AN68" s="120">
        <f>SUM(AG68,AT68)</f>
        <v>0</v>
      </c>
      <c r="AO68" s="118"/>
      <c r="AP68" s="118"/>
      <c r="AQ68" s="121" t="s">
        <v>81</v>
      </c>
      <c r="AR68" s="122"/>
      <c r="AS68" s="123">
        <v>0</v>
      </c>
      <c r="AT68" s="124">
        <f>ROUND(SUM(AV68:AW68),1)</f>
        <v>0</v>
      </c>
      <c r="AU68" s="125">
        <f>'SO-03 - Biokoridor VR13'!P79</f>
        <v>0</v>
      </c>
      <c r="AV68" s="124">
        <f>'SO-03 - Biokoridor VR13'!J33</f>
        <v>0</v>
      </c>
      <c r="AW68" s="124">
        <f>'SO-03 - Biokoridor VR13'!J34</f>
        <v>0</v>
      </c>
      <c r="AX68" s="124">
        <f>'SO-03 - Biokoridor VR13'!J35</f>
        <v>0</v>
      </c>
      <c r="AY68" s="124">
        <f>'SO-03 - Biokoridor VR13'!J36</f>
        <v>0</v>
      </c>
      <c r="AZ68" s="124">
        <f>'SO-03 - Biokoridor VR13'!F33</f>
        <v>0</v>
      </c>
      <c r="BA68" s="124">
        <f>'SO-03 - Biokoridor VR13'!F34</f>
        <v>0</v>
      </c>
      <c r="BB68" s="124">
        <f>'SO-03 - Biokoridor VR13'!F35</f>
        <v>0</v>
      </c>
      <c r="BC68" s="124">
        <f>'SO-03 - Biokoridor VR13'!F36</f>
        <v>0</v>
      </c>
      <c r="BD68" s="126">
        <f>'SO-03 - Biokoridor VR13'!F37</f>
        <v>0</v>
      </c>
      <c r="BT68" s="127" t="s">
        <v>79</v>
      </c>
      <c r="BU68" s="127" t="s">
        <v>82</v>
      </c>
      <c r="BV68" s="127" t="s">
        <v>72</v>
      </c>
      <c r="BW68" s="127" t="s">
        <v>108</v>
      </c>
      <c r="BX68" s="127" t="s">
        <v>5</v>
      </c>
      <c r="CL68" s="127" t="s">
        <v>1</v>
      </c>
      <c r="CM68" s="127" t="s">
        <v>79</v>
      </c>
    </row>
    <row r="69" spans="1:90" s="6" customFormat="1" ht="16.5" customHeight="1">
      <c r="A69" s="116" t="s">
        <v>80</v>
      </c>
      <c r="B69" s="117"/>
      <c r="C69" s="118"/>
      <c r="D69" s="118"/>
      <c r="E69" s="119" t="s">
        <v>109</v>
      </c>
      <c r="F69" s="119"/>
      <c r="G69" s="119"/>
      <c r="H69" s="119"/>
      <c r="I69" s="119"/>
      <c r="J69" s="118"/>
      <c r="K69" s="119" t="s">
        <v>84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20">
        <f>'SO-03_1 - 1. rok pěstební...'!J32</f>
        <v>0</v>
      </c>
      <c r="AH69" s="118"/>
      <c r="AI69" s="118"/>
      <c r="AJ69" s="118"/>
      <c r="AK69" s="118"/>
      <c r="AL69" s="118"/>
      <c r="AM69" s="118"/>
      <c r="AN69" s="120">
        <f>SUM(AG69,AT69)</f>
        <v>0</v>
      </c>
      <c r="AO69" s="118"/>
      <c r="AP69" s="118"/>
      <c r="AQ69" s="121" t="s">
        <v>81</v>
      </c>
      <c r="AR69" s="122"/>
      <c r="AS69" s="123">
        <v>0</v>
      </c>
      <c r="AT69" s="124">
        <f>ROUND(SUM(AV69:AW69),1)</f>
        <v>0</v>
      </c>
      <c r="AU69" s="125">
        <f>'SO-03_1 - 1. rok pěstební...'!P85</f>
        <v>0</v>
      </c>
      <c r="AV69" s="124">
        <f>'SO-03_1 - 1. rok pěstební...'!J35</f>
        <v>0</v>
      </c>
      <c r="AW69" s="124">
        <f>'SO-03_1 - 1. rok pěstební...'!J36</f>
        <v>0</v>
      </c>
      <c r="AX69" s="124">
        <f>'SO-03_1 - 1. rok pěstební...'!J37</f>
        <v>0</v>
      </c>
      <c r="AY69" s="124">
        <f>'SO-03_1 - 1. rok pěstební...'!J38</f>
        <v>0</v>
      </c>
      <c r="AZ69" s="124">
        <f>'SO-03_1 - 1. rok pěstební...'!F35</f>
        <v>0</v>
      </c>
      <c r="BA69" s="124">
        <f>'SO-03_1 - 1. rok pěstební...'!F36</f>
        <v>0</v>
      </c>
      <c r="BB69" s="124">
        <f>'SO-03_1 - 1. rok pěstební...'!F37</f>
        <v>0</v>
      </c>
      <c r="BC69" s="124">
        <f>'SO-03_1 - 1. rok pěstební...'!F38</f>
        <v>0</v>
      </c>
      <c r="BD69" s="126">
        <f>'SO-03_1 - 1. rok pěstební...'!F39</f>
        <v>0</v>
      </c>
      <c r="BT69" s="127" t="s">
        <v>79</v>
      </c>
      <c r="BV69" s="127" t="s">
        <v>72</v>
      </c>
      <c r="BW69" s="127" t="s">
        <v>110</v>
      </c>
      <c r="BX69" s="127" t="s">
        <v>108</v>
      </c>
      <c r="CL69" s="127" t="s">
        <v>1</v>
      </c>
    </row>
    <row r="70" spans="1:90" s="6" customFormat="1" ht="16.5" customHeight="1">
      <c r="A70" s="116" t="s">
        <v>80</v>
      </c>
      <c r="B70" s="117"/>
      <c r="C70" s="118"/>
      <c r="D70" s="118"/>
      <c r="E70" s="119" t="s">
        <v>111</v>
      </c>
      <c r="F70" s="119"/>
      <c r="G70" s="119"/>
      <c r="H70" s="119"/>
      <c r="I70" s="119"/>
      <c r="J70" s="118"/>
      <c r="K70" s="119" t="s">
        <v>87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20">
        <f>'SO-03_2 - 2. rok pěstební...'!J32</f>
        <v>0</v>
      </c>
      <c r="AH70" s="118"/>
      <c r="AI70" s="118"/>
      <c r="AJ70" s="118"/>
      <c r="AK70" s="118"/>
      <c r="AL70" s="118"/>
      <c r="AM70" s="118"/>
      <c r="AN70" s="120">
        <f>SUM(AG70,AT70)</f>
        <v>0</v>
      </c>
      <c r="AO70" s="118"/>
      <c r="AP70" s="118"/>
      <c r="AQ70" s="121" t="s">
        <v>81</v>
      </c>
      <c r="AR70" s="122"/>
      <c r="AS70" s="123">
        <v>0</v>
      </c>
      <c r="AT70" s="124">
        <f>ROUND(SUM(AV70:AW70),1)</f>
        <v>0</v>
      </c>
      <c r="AU70" s="125">
        <f>'SO-03_2 - 2. rok pěstební...'!P85</f>
        <v>0</v>
      </c>
      <c r="AV70" s="124">
        <f>'SO-03_2 - 2. rok pěstební...'!J35</f>
        <v>0</v>
      </c>
      <c r="AW70" s="124">
        <f>'SO-03_2 - 2. rok pěstební...'!J36</f>
        <v>0</v>
      </c>
      <c r="AX70" s="124">
        <f>'SO-03_2 - 2. rok pěstební...'!J37</f>
        <v>0</v>
      </c>
      <c r="AY70" s="124">
        <f>'SO-03_2 - 2. rok pěstební...'!J38</f>
        <v>0</v>
      </c>
      <c r="AZ70" s="124">
        <f>'SO-03_2 - 2. rok pěstební...'!F35</f>
        <v>0</v>
      </c>
      <c r="BA70" s="124">
        <f>'SO-03_2 - 2. rok pěstební...'!F36</f>
        <v>0</v>
      </c>
      <c r="BB70" s="124">
        <f>'SO-03_2 - 2. rok pěstební...'!F37</f>
        <v>0</v>
      </c>
      <c r="BC70" s="124">
        <f>'SO-03_2 - 2. rok pěstební...'!F38</f>
        <v>0</v>
      </c>
      <c r="BD70" s="126">
        <f>'SO-03_2 - 2. rok pěstební...'!F39</f>
        <v>0</v>
      </c>
      <c r="BT70" s="127" t="s">
        <v>79</v>
      </c>
      <c r="BV70" s="127" t="s">
        <v>72</v>
      </c>
      <c r="BW70" s="127" t="s">
        <v>112</v>
      </c>
      <c r="BX70" s="127" t="s">
        <v>108</v>
      </c>
      <c r="CL70" s="127" t="s">
        <v>1</v>
      </c>
    </row>
    <row r="71" spans="1:90" s="6" customFormat="1" ht="16.5" customHeight="1">
      <c r="A71" s="116" t="s">
        <v>80</v>
      </c>
      <c r="B71" s="117"/>
      <c r="C71" s="118"/>
      <c r="D71" s="118"/>
      <c r="E71" s="119" t="s">
        <v>113</v>
      </c>
      <c r="F71" s="119"/>
      <c r="G71" s="119"/>
      <c r="H71" s="119"/>
      <c r="I71" s="119"/>
      <c r="J71" s="118"/>
      <c r="K71" s="119" t="s">
        <v>90</v>
      </c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20">
        <f>'SO-03_3 - 3. rok pěstební...'!J32</f>
        <v>0</v>
      </c>
      <c r="AH71" s="118"/>
      <c r="AI71" s="118"/>
      <c r="AJ71" s="118"/>
      <c r="AK71" s="118"/>
      <c r="AL71" s="118"/>
      <c r="AM71" s="118"/>
      <c r="AN71" s="120">
        <f>SUM(AG71,AT71)</f>
        <v>0</v>
      </c>
      <c r="AO71" s="118"/>
      <c r="AP71" s="118"/>
      <c r="AQ71" s="121" t="s">
        <v>81</v>
      </c>
      <c r="AR71" s="122"/>
      <c r="AS71" s="123">
        <v>0</v>
      </c>
      <c r="AT71" s="124">
        <f>ROUND(SUM(AV71:AW71),1)</f>
        <v>0</v>
      </c>
      <c r="AU71" s="125">
        <f>'SO-03_3 - 3. rok pěstební...'!P85</f>
        <v>0</v>
      </c>
      <c r="AV71" s="124">
        <f>'SO-03_3 - 3. rok pěstební...'!J35</f>
        <v>0</v>
      </c>
      <c r="AW71" s="124">
        <f>'SO-03_3 - 3. rok pěstební...'!J36</f>
        <v>0</v>
      </c>
      <c r="AX71" s="124">
        <f>'SO-03_3 - 3. rok pěstební...'!J37</f>
        <v>0</v>
      </c>
      <c r="AY71" s="124">
        <f>'SO-03_3 - 3. rok pěstební...'!J38</f>
        <v>0</v>
      </c>
      <c r="AZ71" s="124">
        <f>'SO-03_3 - 3. rok pěstební...'!F35</f>
        <v>0</v>
      </c>
      <c r="BA71" s="124">
        <f>'SO-03_3 - 3. rok pěstební...'!F36</f>
        <v>0</v>
      </c>
      <c r="BB71" s="124">
        <f>'SO-03_3 - 3. rok pěstební...'!F37</f>
        <v>0</v>
      </c>
      <c r="BC71" s="124">
        <f>'SO-03_3 - 3. rok pěstební...'!F38</f>
        <v>0</v>
      </c>
      <c r="BD71" s="126">
        <f>'SO-03_3 - 3. rok pěstební...'!F39</f>
        <v>0</v>
      </c>
      <c r="BT71" s="127" t="s">
        <v>79</v>
      </c>
      <c r="BV71" s="127" t="s">
        <v>72</v>
      </c>
      <c r="BW71" s="127" t="s">
        <v>114</v>
      </c>
      <c r="BX71" s="127" t="s">
        <v>108</v>
      </c>
      <c r="CL71" s="127" t="s">
        <v>1</v>
      </c>
    </row>
    <row r="72" spans="1:90" s="6" customFormat="1" ht="16.5" customHeight="1">
      <c r="A72" s="116" t="s">
        <v>80</v>
      </c>
      <c r="B72" s="117"/>
      <c r="C72" s="118"/>
      <c r="D72" s="118"/>
      <c r="E72" s="119" t="s">
        <v>115</v>
      </c>
      <c r="F72" s="119"/>
      <c r="G72" s="119"/>
      <c r="H72" s="119"/>
      <c r="I72" s="119"/>
      <c r="J72" s="118"/>
      <c r="K72" s="119" t="s">
        <v>93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20">
        <f>'SO-03_4 - 4. rok pěstební...'!J32</f>
        <v>0</v>
      </c>
      <c r="AH72" s="118"/>
      <c r="AI72" s="118"/>
      <c r="AJ72" s="118"/>
      <c r="AK72" s="118"/>
      <c r="AL72" s="118"/>
      <c r="AM72" s="118"/>
      <c r="AN72" s="120">
        <f>SUM(AG72,AT72)</f>
        <v>0</v>
      </c>
      <c r="AO72" s="118"/>
      <c r="AP72" s="118"/>
      <c r="AQ72" s="121" t="s">
        <v>81</v>
      </c>
      <c r="AR72" s="122"/>
      <c r="AS72" s="123">
        <v>0</v>
      </c>
      <c r="AT72" s="124">
        <f>ROUND(SUM(AV72:AW72),1)</f>
        <v>0</v>
      </c>
      <c r="AU72" s="125">
        <f>'SO-03_4 - 4. rok pěstební...'!P85</f>
        <v>0</v>
      </c>
      <c r="AV72" s="124">
        <f>'SO-03_4 - 4. rok pěstební...'!J35</f>
        <v>0</v>
      </c>
      <c r="AW72" s="124">
        <f>'SO-03_4 - 4. rok pěstební...'!J36</f>
        <v>0</v>
      </c>
      <c r="AX72" s="124">
        <f>'SO-03_4 - 4. rok pěstební...'!J37</f>
        <v>0</v>
      </c>
      <c r="AY72" s="124">
        <f>'SO-03_4 - 4. rok pěstební...'!J38</f>
        <v>0</v>
      </c>
      <c r="AZ72" s="124">
        <f>'SO-03_4 - 4. rok pěstební...'!F35</f>
        <v>0</v>
      </c>
      <c r="BA72" s="124">
        <f>'SO-03_4 - 4. rok pěstební...'!F36</f>
        <v>0</v>
      </c>
      <c r="BB72" s="124">
        <f>'SO-03_4 - 4. rok pěstební...'!F37</f>
        <v>0</v>
      </c>
      <c r="BC72" s="124">
        <f>'SO-03_4 - 4. rok pěstební...'!F38</f>
        <v>0</v>
      </c>
      <c r="BD72" s="126">
        <f>'SO-03_4 - 4. rok pěstební...'!F39</f>
        <v>0</v>
      </c>
      <c r="BT72" s="127" t="s">
        <v>79</v>
      </c>
      <c r="BV72" s="127" t="s">
        <v>72</v>
      </c>
      <c r="BW72" s="127" t="s">
        <v>116</v>
      </c>
      <c r="BX72" s="127" t="s">
        <v>108</v>
      </c>
      <c r="CL72" s="127" t="s">
        <v>1</v>
      </c>
    </row>
    <row r="73" spans="2:91" s="5" customFormat="1" ht="16.5" customHeight="1">
      <c r="B73" s="103"/>
      <c r="C73" s="104"/>
      <c r="D73" s="105" t="s">
        <v>117</v>
      </c>
      <c r="E73" s="105"/>
      <c r="F73" s="105"/>
      <c r="G73" s="105"/>
      <c r="H73" s="105"/>
      <c r="I73" s="106"/>
      <c r="J73" s="105" t="s">
        <v>118</v>
      </c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7">
        <f>ROUND(SUM(AG74:AG78),1)</f>
        <v>0</v>
      </c>
      <c r="AH73" s="106"/>
      <c r="AI73" s="106"/>
      <c r="AJ73" s="106"/>
      <c r="AK73" s="106"/>
      <c r="AL73" s="106"/>
      <c r="AM73" s="106"/>
      <c r="AN73" s="108">
        <f>SUM(AG73,AT73)</f>
        <v>0</v>
      </c>
      <c r="AO73" s="106"/>
      <c r="AP73" s="106"/>
      <c r="AQ73" s="109" t="s">
        <v>76</v>
      </c>
      <c r="AR73" s="110"/>
      <c r="AS73" s="111">
        <f>ROUND(SUM(AS74:AS78),1)</f>
        <v>0</v>
      </c>
      <c r="AT73" s="112">
        <f>ROUND(SUM(AV73:AW73),1)</f>
        <v>0</v>
      </c>
      <c r="AU73" s="113">
        <f>ROUND(SUM(AU74:AU78),5)</f>
        <v>0</v>
      </c>
      <c r="AV73" s="112">
        <f>ROUND(AZ73*L29,1)</f>
        <v>0</v>
      </c>
      <c r="AW73" s="112">
        <f>ROUND(BA73*L30,1)</f>
        <v>0</v>
      </c>
      <c r="AX73" s="112">
        <f>ROUND(BB73*L29,1)</f>
        <v>0</v>
      </c>
      <c r="AY73" s="112">
        <f>ROUND(BC73*L30,1)</f>
        <v>0</v>
      </c>
      <c r="AZ73" s="112">
        <f>ROUND(SUM(AZ74:AZ78),1)</f>
        <v>0</v>
      </c>
      <c r="BA73" s="112">
        <f>ROUND(SUM(BA74:BA78),1)</f>
        <v>0</v>
      </c>
      <c r="BB73" s="112">
        <f>ROUND(SUM(BB74:BB78),1)</f>
        <v>0</v>
      </c>
      <c r="BC73" s="112">
        <f>ROUND(SUM(BC74:BC78),1)</f>
        <v>0</v>
      </c>
      <c r="BD73" s="114">
        <f>ROUND(SUM(BD74:BD78),1)</f>
        <v>0</v>
      </c>
      <c r="BS73" s="115" t="s">
        <v>69</v>
      </c>
      <c r="BT73" s="115" t="s">
        <v>77</v>
      </c>
      <c r="BV73" s="115" t="s">
        <v>72</v>
      </c>
      <c r="BW73" s="115" t="s">
        <v>119</v>
      </c>
      <c r="BX73" s="115" t="s">
        <v>5</v>
      </c>
      <c r="CL73" s="115" t="s">
        <v>1</v>
      </c>
      <c r="CM73" s="115" t="s">
        <v>79</v>
      </c>
    </row>
    <row r="74" spans="1:91" s="6" customFormat="1" ht="16.5" customHeight="1">
      <c r="A74" s="116" t="s">
        <v>80</v>
      </c>
      <c r="B74" s="117"/>
      <c r="C74" s="118"/>
      <c r="D74" s="118"/>
      <c r="E74" s="119" t="s">
        <v>117</v>
      </c>
      <c r="F74" s="119"/>
      <c r="G74" s="119"/>
      <c r="H74" s="119"/>
      <c r="I74" s="119"/>
      <c r="J74" s="118"/>
      <c r="K74" s="119" t="s">
        <v>118</v>
      </c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20">
        <f>'SO-04 - Biokoridor LBK VR14'!J30</f>
        <v>0</v>
      </c>
      <c r="AH74" s="118"/>
      <c r="AI74" s="118"/>
      <c r="AJ74" s="118"/>
      <c r="AK74" s="118"/>
      <c r="AL74" s="118"/>
      <c r="AM74" s="118"/>
      <c r="AN74" s="120">
        <f>SUM(AG74,AT74)</f>
        <v>0</v>
      </c>
      <c r="AO74" s="118"/>
      <c r="AP74" s="118"/>
      <c r="AQ74" s="121" t="s">
        <v>81</v>
      </c>
      <c r="AR74" s="122"/>
      <c r="AS74" s="123">
        <v>0</v>
      </c>
      <c r="AT74" s="124">
        <f>ROUND(SUM(AV74:AW74),1)</f>
        <v>0</v>
      </c>
      <c r="AU74" s="125">
        <f>'SO-04 - Biokoridor LBK VR14'!P79</f>
        <v>0</v>
      </c>
      <c r="AV74" s="124">
        <f>'SO-04 - Biokoridor LBK VR14'!J33</f>
        <v>0</v>
      </c>
      <c r="AW74" s="124">
        <f>'SO-04 - Biokoridor LBK VR14'!J34</f>
        <v>0</v>
      </c>
      <c r="AX74" s="124">
        <f>'SO-04 - Biokoridor LBK VR14'!J35</f>
        <v>0</v>
      </c>
      <c r="AY74" s="124">
        <f>'SO-04 - Biokoridor LBK VR14'!J36</f>
        <v>0</v>
      </c>
      <c r="AZ74" s="124">
        <f>'SO-04 - Biokoridor LBK VR14'!F33</f>
        <v>0</v>
      </c>
      <c r="BA74" s="124">
        <f>'SO-04 - Biokoridor LBK VR14'!F34</f>
        <v>0</v>
      </c>
      <c r="BB74" s="124">
        <f>'SO-04 - Biokoridor LBK VR14'!F35</f>
        <v>0</v>
      </c>
      <c r="BC74" s="124">
        <f>'SO-04 - Biokoridor LBK VR14'!F36</f>
        <v>0</v>
      </c>
      <c r="BD74" s="126">
        <f>'SO-04 - Biokoridor LBK VR14'!F37</f>
        <v>0</v>
      </c>
      <c r="BT74" s="127" t="s">
        <v>79</v>
      </c>
      <c r="BU74" s="127" t="s">
        <v>82</v>
      </c>
      <c r="BV74" s="127" t="s">
        <v>72</v>
      </c>
      <c r="BW74" s="127" t="s">
        <v>119</v>
      </c>
      <c r="BX74" s="127" t="s">
        <v>5</v>
      </c>
      <c r="CL74" s="127" t="s">
        <v>1</v>
      </c>
      <c r="CM74" s="127" t="s">
        <v>79</v>
      </c>
    </row>
    <row r="75" spans="1:90" s="6" customFormat="1" ht="16.5" customHeight="1">
      <c r="A75" s="116" t="s">
        <v>80</v>
      </c>
      <c r="B75" s="117"/>
      <c r="C75" s="118"/>
      <c r="D75" s="118"/>
      <c r="E75" s="119" t="s">
        <v>120</v>
      </c>
      <c r="F75" s="119"/>
      <c r="G75" s="119"/>
      <c r="H75" s="119"/>
      <c r="I75" s="119"/>
      <c r="J75" s="118"/>
      <c r="K75" s="119" t="s">
        <v>84</v>
      </c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20">
        <f>'SO-04_1 - 1. rok pěstební...'!J32</f>
        <v>0</v>
      </c>
      <c r="AH75" s="118"/>
      <c r="AI75" s="118"/>
      <c r="AJ75" s="118"/>
      <c r="AK75" s="118"/>
      <c r="AL75" s="118"/>
      <c r="AM75" s="118"/>
      <c r="AN75" s="120">
        <f>SUM(AG75,AT75)</f>
        <v>0</v>
      </c>
      <c r="AO75" s="118"/>
      <c r="AP75" s="118"/>
      <c r="AQ75" s="121" t="s">
        <v>81</v>
      </c>
      <c r="AR75" s="122"/>
      <c r="AS75" s="123">
        <v>0</v>
      </c>
      <c r="AT75" s="124">
        <f>ROUND(SUM(AV75:AW75),1)</f>
        <v>0</v>
      </c>
      <c r="AU75" s="125">
        <f>'SO-04_1 - 1. rok pěstební...'!P85</f>
        <v>0</v>
      </c>
      <c r="AV75" s="124">
        <f>'SO-04_1 - 1. rok pěstební...'!J35</f>
        <v>0</v>
      </c>
      <c r="AW75" s="124">
        <f>'SO-04_1 - 1. rok pěstební...'!J36</f>
        <v>0</v>
      </c>
      <c r="AX75" s="124">
        <f>'SO-04_1 - 1. rok pěstební...'!J37</f>
        <v>0</v>
      </c>
      <c r="AY75" s="124">
        <f>'SO-04_1 - 1. rok pěstební...'!J38</f>
        <v>0</v>
      </c>
      <c r="AZ75" s="124">
        <f>'SO-04_1 - 1. rok pěstební...'!F35</f>
        <v>0</v>
      </c>
      <c r="BA75" s="124">
        <f>'SO-04_1 - 1. rok pěstební...'!F36</f>
        <v>0</v>
      </c>
      <c r="BB75" s="124">
        <f>'SO-04_1 - 1. rok pěstební...'!F37</f>
        <v>0</v>
      </c>
      <c r="BC75" s="124">
        <f>'SO-04_1 - 1. rok pěstební...'!F38</f>
        <v>0</v>
      </c>
      <c r="BD75" s="126">
        <f>'SO-04_1 - 1. rok pěstební...'!F39</f>
        <v>0</v>
      </c>
      <c r="BT75" s="127" t="s">
        <v>79</v>
      </c>
      <c r="BV75" s="127" t="s">
        <v>72</v>
      </c>
      <c r="BW75" s="127" t="s">
        <v>121</v>
      </c>
      <c r="BX75" s="127" t="s">
        <v>119</v>
      </c>
      <c r="CL75" s="127" t="s">
        <v>1</v>
      </c>
    </row>
    <row r="76" spans="1:90" s="6" customFormat="1" ht="16.5" customHeight="1">
      <c r="A76" s="116" t="s">
        <v>80</v>
      </c>
      <c r="B76" s="117"/>
      <c r="C76" s="118"/>
      <c r="D76" s="118"/>
      <c r="E76" s="119" t="s">
        <v>122</v>
      </c>
      <c r="F76" s="119"/>
      <c r="G76" s="119"/>
      <c r="H76" s="119"/>
      <c r="I76" s="119"/>
      <c r="J76" s="118"/>
      <c r="K76" s="119" t="s">
        <v>87</v>
      </c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20">
        <f>'SO-04_2 - 2. rok pěstební...'!J32</f>
        <v>0</v>
      </c>
      <c r="AH76" s="118"/>
      <c r="AI76" s="118"/>
      <c r="AJ76" s="118"/>
      <c r="AK76" s="118"/>
      <c r="AL76" s="118"/>
      <c r="AM76" s="118"/>
      <c r="AN76" s="120">
        <f>SUM(AG76,AT76)</f>
        <v>0</v>
      </c>
      <c r="AO76" s="118"/>
      <c r="AP76" s="118"/>
      <c r="AQ76" s="121" t="s">
        <v>81</v>
      </c>
      <c r="AR76" s="122"/>
      <c r="AS76" s="123">
        <v>0</v>
      </c>
      <c r="AT76" s="124">
        <f>ROUND(SUM(AV76:AW76),1)</f>
        <v>0</v>
      </c>
      <c r="AU76" s="125">
        <f>'SO-04_2 - 2. rok pěstební...'!P85</f>
        <v>0</v>
      </c>
      <c r="AV76" s="124">
        <f>'SO-04_2 - 2. rok pěstební...'!J35</f>
        <v>0</v>
      </c>
      <c r="AW76" s="124">
        <f>'SO-04_2 - 2. rok pěstební...'!J36</f>
        <v>0</v>
      </c>
      <c r="AX76" s="124">
        <f>'SO-04_2 - 2. rok pěstební...'!J37</f>
        <v>0</v>
      </c>
      <c r="AY76" s="124">
        <f>'SO-04_2 - 2. rok pěstební...'!J38</f>
        <v>0</v>
      </c>
      <c r="AZ76" s="124">
        <f>'SO-04_2 - 2. rok pěstební...'!F35</f>
        <v>0</v>
      </c>
      <c r="BA76" s="124">
        <f>'SO-04_2 - 2. rok pěstební...'!F36</f>
        <v>0</v>
      </c>
      <c r="BB76" s="124">
        <f>'SO-04_2 - 2. rok pěstební...'!F37</f>
        <v>0</v>
      </c>
      <c r="BC76" s="124">
        <f>'SO-04_2 - 2. rok pěstební...'!F38</f>
        <v>0</v>
      </c>
      <c r="BD76" s="126">
        <f>'SO-04_2 - 2. rok pěstební...'!F39</f>
        <v>0</v>
      </c>
      <c r="BT76" s="127" t="s">
        <v>79</v>
      </c>
      <c r="BV76" s="127" t="s">
        <v>72</v>
      </c>
      <c r="BW76" s="127" t="s">
        <v>123</v>
      </c>
      <c r="BX76" s="127" t="s">
        <v>119</v>
      </c>
      <c r="CL76" s="127" t="s">
        <v>1</v>
      </c>
    </row>
    <row r="77" spans="1:90" s="6" customFormat="1" ht="16.5" customHeight="1">
      <c r="A77" s="116" t="s">
        <v>80</v>
      </c>
      <c r="B77" s="117"/>
      <c r="C77" s="118"/>
      <c r="D77" s="118"/>
      <c r="E77" s="119" t="s">
        <v>124</v>
      </c>
      <c r="F77" s="119"/>
      <c r="G77" s="119"/>
      <c r="H77" s="119"/>
      <c r="I77" s="119"/>
      <c r="J77" s="118"/>
      <c r="K77" s="119" t="s">
        <v>90</v>
      </c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20">
        <f>'SO-04_3 - 3. rok pěstební...'!J32</f>
        <v>0</v>
      </c>
      <c r="AH77" s="118"/>
      <c r="AI77" s="118"/>
      <c r="AJ77" s="118"/>
      <c r="AK77" s="118"/>
      <c r="AL77" s="118"/>
      <c r="AM77" s="118"/>
      <c r="AN77" s="120">
        <f>SUM(AG77,AT77)</f>
        <v>0</v>
      </c>
      <c r="AO77" s="118"/>
      <c r="AP77" s="118"/>
      <c r="AQ77" s="121" t="s">
        <v>81</v>
      </c>
      <c r="AR77" s="122"/>
      <c r="AS77" s="123">
        <v>0</v>
      </c>
      <c r="AT77" s="124">
        <f>ROUND(SUM(AV77:AW77),1)</f>
        <v>0</v>
      </c>
      <c r="AU77" s="125">
        <f>'SO-04_3 - 3. rok pěstební...'!P85</f>
        <v>0</v>
      </c>
      <c r="AV77" s="124">
        <f>'SO-04_3 - 3. rok pěstební...'!J35</f>
        <v>0</v>
      </c>
      <c r="AW77" s="124">
        <f>'SO-04_3 - 3. rok pěstební...'!J36</f>
        <v>0</v>
      </c>
      <c r="AX77" s="124">
        <f>'SO-04_3 - 3. rok pěstební...'!J37</f>
        <v>0</v>
      </c>
      <c r="AY77" s="124">
        <f>'SO-04_3 - 3. rok pěstební...'!J38</f>
        <v>0</v>
      </c>
      <c r="AZ77" s="124">
        <f>'SO-04_3 - 3. rok pěstební...'!F35</f>
        <v>0</v>
      </c>
      <c r="BA77" s="124">
        <f>'SO-04_3 - 3. rok pěstební...'!F36</f>
        <v>0</v>
      </c>
      <c r="BB77" s="124">
        <f>'SO-04_3 - 3. rok pěstební...'!F37</f>
        <v>0</v>
      </c>
      <c r="BC77" s="124">
        <f>'SO-04_3 - 3. rok pěstební...'!F38</f>
        <v>0</v>
      </c>
      <c r="BD77" s="126">
        <f>'SO-04_3 - 3. rok pěstební...'!F39</f>
        <v>0</v>
      </c>
      <c r="BT77" s="127" t="s">
        <v>79</v>
      </c>
      <c r="BV77" s="127" t="s">
        <v>72</v>
      </c>
      <c r="BW77" s="127" t="s">
        <v>125</v>
      </c>
      <c r="BX77" s="127" t="s">
        <v>119</v>
      </c>
      <c r="CL77" s="127" t="s">
        <v>1</v>
      </c>
    </row>
    <row r="78" spans="1:90" s="6" customFormat="1" ht="16.5" customHeight="1">
      <c r="A78" s="116" t="s">
        <v>80</v>
      </c>
      <c r="B78" s="117"/>
      <c r="C78" s="118"/>
      <c r="D78" s="118"/>
      <c r="E78" s="119" t="s">
        <v>126</v>
      </c>
      <c r="F78" s="119"/>
      <c r="G78" s="119"/>
      <c r="H78" s="119"/>
      <c r="I78" s="119"/>
      <c r="J78" s="118"/>
      <c r="K78" s="119" t="s">
        <v>93</v>
      </c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20">
        <f>'SO-04_4 - 4. rok pěstební...'!J32</f>
        <v>0</v>
      </c>
      <c r="AH78" s="118"/>
      <c r="AI78" s="118"/>
      <c r="AJ78" s="118"/>
      <c r="AK78" s="118"/>
      <c r="AL78" s="118"/>
      <c r="AM78" s="118"/>
      <c r="AN78" s="120">
        <f>SUM(AG78,AT78)</f>
        <v>0</v>
      </c>
      <c r="AO78" s="118"/>
      <c r="AP78" s="118"/>
      <c r="AQ78" s="121" t="s">
        <v>81</v>
      </c>
      <c r="AR78" s="122"/>
      <c r="AS78" s="123">
        <v>0</v>
      </c>
      <c r="AT78" s="124">
        <f>ROUND(SUM(AV78:AW78),1)</f>
        <v>0</v>
      </c>
      <c r="AU78" s="125">
        <f>'SO-04_4 - 4. rok pěstební...'!P85</f>
        <v>0</v>
      </c>
      <c r="AV78" s="124">
        <f>'SO-04_4 - 4. rok pěstební...'!J35</f>
        <v>0</v>
      </c>
      <c r="AW78" s="124">
        <f>'SO-04_4 - 4. rok pěstební...'!J36</f>
        <v>0</v>
      </c>
      <c r="AX78" s="124">
        <f>'SO-04_4 - 4. rok pěstební...'!J37</f>
        <v>0</v>
      </c>
      <c r="AY78" s="124">
        <f>'SO-04_4 - 4. rok pěstební...'!J38</f>
        <v>0</v>
      </c>
      <c r="AZ78" s="124">
        <f>'SO-04_4 - 4. rok pěstební...'!F35</f>
        <v>0</v>
      </c>
      <c r="BA78" s="124">
        <f>'SO-04_4 - 4. rok pěstební...'!F36</f>
        <v>0</v>
      </c>
      <c r="BB78" s="124">
        <f>'SO-04_4 - 4. rok pěstební...'!F37</f>
        <v>0</v>
      </c>
      <c r="BC78" s="124">
        <f>'SO-04_4 - 4. rok pěstební...'!F38</f>
        <v>0</v>
      </c>
      <c r="BD78" s="126">
        <f>'SO-04_4 - 4. rok pěstební...'!F39</f>
        <v>0</v>
      </c>
      <c r="BT78" s="127" t="s">
        <v>79</v>
      </c>
      <c r="BV78" s="127" t="s">
        <v>72</v>
      </c>
      <c r="BW78" s="127" t="s">
        <v>127</v>
      </c>
      <c r="BX78" s="127" t="s">
        <v>119</v>
      </c>
      <c r="CL78" s="127" t="s">
        <v>1</v>
      </c>
    </row>
    <row r="79" spans="2:91" s="5" customFormat="1" ht="16.5" customHeight="1">
      <c r="B79" s="103"/>
      <c r="C79" s="104"/>
      <c r="D79" s="105" t="s">
        <v>128</v>
      </c>
      <c r="E79" s="105"/>
      <c r="F79" s="105"/>
      <c r="G79" s="105"/>
      <c r="H79" s="105"/>
      <c r="I79" s="106"/>
      <c r="J79" s="105" t="s">
        <v>129</v>
      </c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7">
        <f>ROUND(SUM(AG80:AG84),1)</f>
        <v>0</v>
      </c>
      <c r="AH79" s="106"/>
      <c r="AI79" s="106"/>
      <c r="AJ79" s="106"/>
      <c r="AK79" s="106"/>
      <c r="AL79" s="106"/>
      <c r="AM79" s="106"/>
      <c r="AN79" s="108">
        <f>SUM(AG79,AT79)</f>
        <v>0</v>
      </c>
      <c r="AO79" s="106"/>
      <c r="AP79" s="106"/>
      <c r="AQ79" s="109" t="s">
        <v>76</v>
      </c>
      <c r="AR79" s="110"/>
      <c r="AS79" s="111">
        <f>ROUND(SUM(AS80:AS84),1)</f>
        <v>0</v>
      </c>
      <c r="AT79" s="112">
        <f>ROUND(SUM(AV79:AW79),1)</f>
        <v>0</v>
      </c>
      <c r="AU79" s="113">
        <f>ROUND(SUM(AU80:AU84),5)</f>
        <v>0</v>
      </c>
      <c r="AV79" s="112">
        <f>ROUND(AZ79*L29,1)</f>
        <v>0</v>
      </c>
      <c r="AW79" s="112">
        <f>ROUND(BA79*L30,1)</f>
        <v>0</v>
      </c>
      <c r="AX79" s="112">
        <f>ROUND(BB79*L29,1)</f>
        <v>0</v>
      </c>
      <c r="AY79" s="112">
        <f>ROUND(BC79*L30,1)</f>
        <v>0</v>
      </c>
      <c r="AZ79" s="112">
        <f>ROUND(SUM(AZ80:AZ84),1)</f>
        <v>0</v>
      </c>
      <c r="BA79" s="112">
        <f>ROUND(SUM(BA80:BA84),1)</f>
        <v>0</v>
      </c>
      <c r="BB79" s="112">
        <f>ROUND(SUM(BB80:BB84),1)</f>
        <v>0</v>
      </c>
      <c r="BC79" s="112">
        <f>ROUND(SUM(BC80:BC84),1)</f>
        <v>0</v>
      </c>
      <c r="BD79" s="114">
        <f>ROUND(SUM(BD80:BD84),1)</f>
        <v>0</v>
      </c>
      <c r="BS79" s="115" t="s">
        <v>69</v>
      </c>
      <c r="BT79" s="115" t="s">
        <v>77</v>
      </c>
      <c r="BV79" s="115" t="s">
        <v>72</v>
      </c>
      <c r="BW79" s="115" t="s">
        <v>130</v>
      </c>
      <c r="BX79" s="115" t="s">
        <v>5</v>
      </c>
      <c r="CL79" s="115" t="s">
        <v>1</v>
      </c>
      <c r="CM79" s="115" t="s">
        <v>79</v>
      </c>
    </row>
    <row r="80" spans="1:91" s="6" customFormat="1" ht="16.5" customHeight="1">
      <c r="A80" s="116" t="s">
        <v>80</v>
      </c>
      <c r="B80" s="117"/>
      <c r="C80" s="118"/>
      <c r="D80" s="118"/>
      <c r="E80" s="119" t="s">
        <v>128</v>
      </c>
      <c r="F80" s="119"/>
      <c r="G80" s="119"/>
      <c r="H80" s="119"/>
      <c r="I80" s="119"/>
      <c r="J80" s="118"/>
      <c r="K80" s="119" t="s">
        <v>129</v>
      </c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20">
        <f>'SO-05 - Biokoridor RBK 147'!J30</f>
        <v>0</v>
      </c>
      <c r="AH80" s="118"/>
      <c r="AI80" s="118"/>
      <c r="AJ80" s="118"/>
      <c r="AK80" s="118"/>
      <c r="AL80" s="118"/>
      <c r="AM80" s="118"/>
      <c r="AN80" s="120">
        <f>SUM(AG80,AT80)</f>
        <v>0</v>
      </c>
      <c r="AO80" s="118"/>
      <c r="AP80" s="118"/>
      <c r="AQ80" s="121" t="s">
        <v>81</v>
      </c>
      <c r="AR80" s="122"/>
      <c r="AS80" s="123">
        <v>0</v>
      </c>
      <c r="AT80" s="124">
        <f>ROUND(SUM(AV80:AW80),1)</f>
        <v>0</v>
      </c>
      <c r="AU80" s="125">
        <f>'SO-05 - Biokoridor RBK 147'!P79</f>
        <v>0</v>
      </c>
      <c r="AV80" s="124">
        <f>'SO-05 - Biokoridor RBK 147'!J33</f>
        <v>0</v>
      </c>
      <c r="AW80" s="124">
        <f>'SO-05 - Biokoridor RBK 147'!J34</f>
        <v>0</v>
      </c>
      <c r="AX80" s="124">
        <f>'SO-05 - Biokoridor RBK 147'!J35</f>
        <v>0</v>
      </c>
      <c r="AY80" s="124">
        <f>'SO-05 - Biokoridor RBK 147'!J36</f>
        <v>0</v>
      </c>
      <c r="AZ80" s="124">
        <f>'SO-05 - Biokoridor RBK 147'!F33</f>
        <v>0</v>
      </c>
      <c r="BA80" s="124">
        <f>'SO-05 - Biokoridor RBK 147'!F34</f>
        <v>0</v>
      </c>
      <c r="BB80" s="124">
        <f>'SO-05 - Biokoridor RBK 147'!F35</f>
        <v>0</v>
      </c>
      <c r="BC80" s="124">
        <f>'SO-05 - Biokoridor RBK 147'!F36</f>
        <v>0</v>
      </c>
      <c r="BD80" s="126">
        <f>'SO-05 - Biokoridor RBK 147'!F37</f>
        <v>0</v>
      </c>
      <c r="BT80" s="127" t="s">
        <v>79</v>
      </c>
      <c r="BU80" s="127" t="s">
        <v>82</v>
      </c>
      <c r="BV80" s="127" t="s">
        <v>72</v>
      </c>
      <c r="BW80" s="127" t="s">
        <v>130</v>
      </c>
      <c r="BX80" s="127" t="s">
        <v>5</v>
      </c>
      <c r="CL80" s="127" t="s">
        <v>1</v>
      </c>
      <c r="CM80" s="127" t="s">
        <v>79</v>
      </c>
    </row>
    <row r="81" spans="1:90" s="6" customFormat="1" ht="16.5" customHeight="1">
      <c r="A81" s="116" t="s">
        <v>80</v>
      </c>
      <c r="B81" s="117"/>
      <c r="C81" s="118"/>
      <c r="D81" s="118"/>
      <c r="E81" s="119" t="s">
        <v>131</v>
      </c>
      <c r="F81" s="119"/>
      <c r="G81" s="119"/>
      <c r="H81" s="119"/>
      <c r="I81" s="119"/>
      <c r="J81" s="118"/>
      <c r="K81" s="119" t="s">
        <v>84</v>
      </c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20">
        <f>'SO-05_1 - 1. rok pěstební...'!J32</f>
        <v>0</v>
      </c>
      <c r="AH81" s="118"/>
      <c r="AI81" s="118"/>
      <c r="AJ81" s="118"/>
      <c r="AK81" s="118"/>
      <c r="AL81" s="118"/>
      <c r="AM81" s="118"/>
      <c r="AN81" s="120">
        <f>SUM(AG81,AT81)</f>
        <v>0</v>
      </c>
      <c r="AO81" s="118"/>
      <c r="AP81" s="118"/>
      <c r="AQ81" s="121" t="s">
        <v>81</v>
      </c>
      <c r="AR81" s="122"/>
      <c r="AS81" s="123">
        <v>0</v>
      </c>
      <c r="AT81" s="124">
        <f>ROUND(SUM(AV81:AW81),1)</f>
        <v>0</v>
      </c>
      <c r="AU81" s="125">
        <f>'SO-05_1 - 1. rok pěstební...'!P85</f>
        <v>0</v>
      </c>
      <c r="AV81" s="124">
        <f>'SO-05_1 - 1. rok pěstební...'!J35</f>
        <v>0</v>
      </c>
      <c r="AW81" s="124">
        <f>'SO-05_1 - 1. rok pěstební...'!J36</f>
        <v>0</v>
      </c>
      <c r="AX81" s="124">
        <f>'SO-05_1 - 1. rok pěstební...'!J37</f>
        <v>0</v>
      </c>
      <c r="AY81" s="124">
        <f>'SO-05_1 - 1. rok pěstební...'!J38</f>
        <v>0</v>
      </c>
      <c r="AZ81" s="124">
        <f>'SO-05_1 - 1. rok pěstební...'!F35</f>
        <v>0</v>
      </c>
      <c r="BA81" s="124">
        <f>'SO-05_1 - 1. rok pěstební...'!F36</f>
        <v>0</v>
      </c>
      <c r="BB81" s="124">
        <f>'SO-05_1 - 1. rok pěstební...'!F37</f>
        <v>0</v>
      </c>
      <c r="BC81" s="124">
        <f>'SO-05_1 - 1. rok pěstební...'!F38</f>
        <v>0</v>
      </c>
      <c r="BD81" s="126">
        <f>'SO-05_1 - 1. rok pěstební...'!F39</f>
        <v>0</v>
      </c>
      <c r="BT81" s="127" t="s">
        <v>79</v>
      </c>
      <c r="BV81" s="127" t="s">
        <v>72</v>
      </c>
      <c r="BW81" s="127" t="s">
        <v>132</v>
      </c>
      <c r="BX81" s="127" t="s">
        <v>130</v>
      </c>
      <c r="CL81" s="127" t="s">
        <v>1</v>
      </c>
    </row>
    <row r="82" spans="1:90" s="6" customFormat="1" ht="16.5" customHeight="1">
      <c r="A82" s="116" t="s">
        <v>80</v>
      </c>
      <c r="B82" s="117"/>
      <c r="C82" s="118"/>
      <c r="D82" s="118"/>
      <c r="E82" s="119" t="s">
        <v>133</v>
      </c>
      <c r="F82" s="119"/>
      <c r="G82" s="119"/>
      <c r="H82" s="119"/>
      <c r="I82" s="119"/>
      <c r="J82" s="118"/>
      <c r="K82" s="119" t="s">
        <v>87</v>
      </c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20">
        <f>'SO-05_2 - 2. rok pěstební...'!J32</f>
        <v>0</v>
      </c>
      <c r="AH82" s="118"/>
      <c r="AI82" s="118"/>
      <c r="AJ82" s="118"/>
      <c r="AK82" s="118"/>
      <c r="AL82" s="118"/>
      <c r="AM82" s="118"/>
      <c r="AN82" s="120">
        <f>SUM(AG82,AT82)</f>
        <v>0</v>
      </c>
      <c r="AO82" s="118"/>
      <c r="AP82" s="118"/>
      <c r="AQ82" s="121" t="s">
        <v>81</v>
      </c>
      <c r="AR82" s="122"/>
      <c r="AS82" s="123">
        <v>0</v>
      </c>
      <c r="AT82" s="124">
        <f>ROUND(SUM(AV82:AW82),1)</f>
        <v>0</v>
      </c>
      <c r="AU82" s="125">
        <f>'SO-05_2 - 2. rok pěstební...'!P85</f>
        <v>0</v>
      </c>
      <c r="AV82" s="124">
        <f>'SO-05_2 - 2. rok pěstební...'!J35</f>
        <v>0</v>
      </c>
      <c r="AW82" s="124">
        <f>'SO-05_2 - 2. rok pěstební...'!J36</f>
        <v>0</v>
      </c>
      <c r="AX82" s="124">
        <f>'SO-05_2 - 2. rok pěstební...'!J37</f>
        <v>0</v>
      </c>
      <c r="AY82" s="124">
        <f>'SO-05_2 - 2. rok pěstební...'!J38</f>
        <v>0</v>
      </c>
      <c r="AZ82" s="124">
        <f>'SO-05_2 - 2. rok pěstební...'!F35</f>
        <v>0</v>
      </c>
      <c r="BA82" s="124">
        <f>'SO-05_2 - 2. rok pěstební...'!F36</f>
        <v>0</v>
      </c>
      <c r="BB82" s="124">
        <f>'SO-05_2 - 2. rok pěstební...'!F37</f>
        <v>0</v>
      </c>
      <c r="BC82" s="124">
        <f>'SO-05_2 - 2. rok pěstební...'!F38</f>
        <v>0</v>
      </c>
      <c r="BD82" s="126">
        <f>'SO-05_2 - 2. rok pěstební...'!F39</f>
        <v>0</v>
      </c>
      <c r="BT82" s="127" t="s">
        <v>79</v>
      </c>
      <c r="BV82" s="127" t="s">
        <v>72</v>
      </c>
      <c r="BW82" s="127" t="s">
        <v>134</v>
      </c>
      <c r="BX82" s="127" t="s">
        <v>130</v>
      </c>
      <c r="CL82" s="127" t="s">
        <v>1</v>
      </c>
    </row>
    <row r="83" spans="1:90" s="6" customFormat="1" ht="16.5" customHeight="1">
      <c r="A83" s="116" t="s">
        <v>80</v>
      </c>
      <c r="B83" s="117"/>
      <c r="C83" s="118"/>
      <c r="D83" s="118"/>
      <c r="E83" s="119" t="s">
        <v>135</v>
      </c>
      <c r="F83" s="119"/>
      <c r="G83" s="119"/>
      <c r="H83" s="119"/>
      <c r="I83" s="119"/>
      <c r="J83" s="118"/>
      <c r="K83" s="119" t="s">
        <v>90</v>
      </c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20">
        <f>'SO-05_3 - 3. rok pěstební...'!J32</f>
        <v>0</v>
      </c>
      <c r="AH83" s="118"/>
      <c r="AI83" s="118"/>
      <c r="AJ83" s="118"/>
      <c r="AK83" s="118"/>
      <c r="AL83" s="118"/>
      <c r="AM83" s="118"/>
      <c r="AN83" s="120">
        <f>SUM(AG83,AT83)</f>
        <v>0</v>
      </c>
      <c r="AO83" s="118"/>
      <c r="AP83" s="118"/>
      <c r="AQ83" s="121" t="s">
        <v>81</v>
      </c>
      <c r="AR83" s="122"/>
      <c r="AS83" s="123">
        <v>0</v>
      </c>
      <c r="AT83" s="124">
        <f>ROUND(SUM(AV83:AW83),1)</f>
        <v>0</v>
      </c>
      <c r="AU83" s="125">
        <f>'SO-05_3 - 3. rok pěstební...'!P85</f>
        <v>0</v>
      </c>
      <c r="AV83" s="124">
        <f>'SO-05_3 - 3. rok pěstební...'!J35</f>
        <v>0</v>
      </c>
      <c r="AW83" s="124">
        <f>'SO-05_3 - 3. rok pěstební...'!J36</f>
        <v>0</v>
      </c>
      <c r="AX83" s="124">
        <f>'SO-05_3 - 3. rok pěstební...'!J37</f>
        <v>0</v>
      </c>
      <c r="AY83" s="124">
        <f>'SO-05_3 - 3. rok pěstební...'!J38</f>
        <v>0</v>
      </c>
      <c r="AZ83" s="124">
        <f>'SO-05_3 - 3. rok pěstební...'!F35</f>
        <v>0</v>
      </c>
      <c r="BA83" s="124">
        <f>'SO-05_3 - 3. rok pěstební...'!F36</f>
        <v>0</v>
      </c>
      <c r="BB83" s="124">
        <f>'SO-05_3 - 3. rok pěstební...'!F37</f>
        <v>0</v>
      </c>
      <c r="BC83" s="124">
        <f>'SO-05_3 - 3. rok pěstební...'!F38</f>
        <v>0</v>
      </c>
      <c r="BD83" s="126">
        <f>'SO-05_3 - 3. rok pěstební...'!F39</f>
        <v>0</v>
      </c>
      <c r="BT83" s="127" t="s">
        <v>79</v>
      </c>
      <c r="BV83" s="127" t="s">
        <v>72</v>
      </c>
      <c r="BW83" s="127" t="s">
        <v>136</v>
      </c>
      <c r="BX83" s="127" t="s">
        <v>130</v>
      </c>
      <c r="CL83" s="127" t="s">
        <v>1</v>
      </c>
    </row>
    <row r="84" spans="1:90" s="6" customFormat="1" ht="16.5" customHeight="1">
      <c r="A84" s="116" t="s">
        <v>80</v>
      </c>
      <c r="B84" s="117"/>
      <c r="C84" s="118"/>
      <c r="D84" s="118"/>
      <c r="E84" s="119" t="s">
        <v>137</v>
      </c>
      <c r="F84" s="119"/>
      <c r="G84" s="119"/>
      <c r="H84" s="119"/>
      <c r="I84" s="119"/>
      <c r="J84" s="118"/>
      <c r="K84" s="119" t="s">
        <v>93</v>
      </c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20">
        <f>'SO-05_4 - 4. rok pěstební...'!J32</f>
        <v>0</v>
      </c>
      <c r="AH84" s="118"/>
      <c r="AI84" s="118"/>
      <c r="AJ84" s="118"/>
      <c r="AK84" s="118"/>
      <c r="AL84" s="118"/>
      <c r="AM84" s="118"/>
      <c r="AN84" s="120">
        <f>SUM(AG84,AT84)</f>
        <v>0</v>
      </c>
      <c r="AO84" s="118"/>
      <c r="AP84" s="118"/>
      <c r="AQ84" s="121" t="s">
        <v>81</v>
      </c>
      <c r="AR84" s="122"/>
      <c r="AS84" s="123">
        <v>0</v>
      </c>
      <c r="AT84" s="124">
        <f>ROUND(SUM(AV84:AW84),1)</f>
        <v>0</v>
      </c>
      <c r="AU84" s="125">
        <f>'SO-05_4 - 4. rok pěstební...'!P85</f>
        <v>0</v>
      </c>
      <c r="AV84" s="124">
        <f>'SO-05_4 - 4. rok pěstební...'!J35</f>
        <v>0</v>
      </c>
      <c r="AW84" s="124">
        <f>'SO-05_4 - 4. rok pěstební...'!J36</f>
        <v>0</v>
      </c>
      <c r="AX84" s="124">
        <f>'SO-05_4 - 4. rok pěstební...'!J37</f>
        <v>0</v>
      </c>
      <c r="AY84" s="124">
        <f>'SO-05_4 - 4. rok pěstební...'!J38</f>
        <v>0</v>
      </c>
      <c r="AZ84" s="124">
        <f>'SO-05_4 - 4. rok pěstební...'!F35</f>
        <v>0</v>
      </c>
      <c r="BA84" s="124">
        <f>'SO-05_4 - 4. rok pěstební...'!F36</f>
        <v>0</v>
      </c>
      <c r="BB84" s="124">
        <f>'SO-05_4 - 4. rok pěstební...'!F37</f>
        <v>0</v>
      </c>
      <c r="BC84" s="124">
        <f>'SO-05_4 - 4. rok pěstební...'!F38</f>
        <v>0</v>
      </c>
      <c r="BD84" s="126">
        <f>'SO-05_4 - 4. rok pěstební...'!F39</f>
        <v>0</v>
      </c>
      <c r="BT84" s="127" t="s">
        <v>79</v>
      </c>
      <c r="BV84" s="127" t="s">
        <v>72</v>
      </c>
      <c r="BW84" s="127" t="s">
        <v>138</v>
      </c>
      <c r="BX84" s="127" t="s">
        <v>130</v>
      </c>
      <c r="CL84" s="127" t="s">
        <v>1</v>
      </c>
    </row>
    <row r="85" spans="1:91" s="5" customFormat="1" ht="16.5" customHeight="1">
      <c r="A85" s="116" t="s">
        <v>80</v>
      </c>
      <c r="B85" s="103"/>
      <c r="C85" s="104"/>
      <c r="D85" s="105" t="s">
        <v>139</v>
      </c>
      <c r="E85" s="105"/>
      <c r="F85" s="105"/>
      <c r="G85" s="105"/>
      <c r="H85" s="105"/>
      <c r="I85" s="106"/>
      <c r="J85" s="105" t="s">
        <v>140</v>
      </c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8">
        <f>'VRN - Vedlejší rozpočtové...'!J30</f>
        <v>0</v>
      </c>
      <c r="AH85" s="106"/>
      <c r="AI85" s="106"/>
      <c r="AJ85" s="106"/>
      <c r="AK85" s="106"/>
      <c r="AL85" s="106"/>
      <c r="AM85" s="106"/>
      <c r="AN85" s="108">
        <f>SUM(AG85,AT85)</f>
        <v>0</v>
      </c>
      <c r="AO85" s="106"/>
      <c r="AP85" s="106"/>
      <c r="AQ85" s="109" t="s">
        <v>76</v>
      </c>
      <c r="AR85" s="110"/>
      <c r="AS85" s="128">
        <v>0</v>
      </c>
      <c r="AT85" s="129">
        <f>ROUND(SUM(AV85:AW85),1)</f>
        <v>0</v>
      </c>
      <c r="AU85" s="130">
        <f>'VRN - Vedlejší rozpočtové...'!P80</f>
        <v>0</v>
      </c>
      <c r="AV85" s="129">
        <f>'VRN - Vedlejší rozpočtové...'!J33</f>
        <v>0</v>
      </c>
      <c r="AW85" s="129">
        <f>'VRN - Vedlejší rozpočtové...'!J34</f>
        <v>0</v>
      </c>
      <c r="AX85" s="129">
        <f>'VRN - Vedlejší rozpočtové...'!J35</f>
        <v>0</v>
      </c>
      <c r="AY85" s="129">
        <f>'VRN - Vedlejší rozpočtové...'!J36</f>
        <v>0</v>
      </c>
      <c r="AZ85" s="129">
        <f>'VRN - Vedlejší rozpočtové...'!F33</f>
        <v>0</v>
      </c>
      <c r="BA85" s="129">
        <f>'VRN - Vedlejší rozpočtové...'!F34</f>
        <v>0</v>
      </c>
      <c r="BB85" s="129">
        <f>'VRN - Vedlejší rozpočtové...'!F35</f>
        <v>0</v>
      </c>
      <c r="BC85" s="129">
        <f>'VRN - Vedlejší rozpočtové...'!F36</f>
        <v>0</v>
      </c>
      <c r="BD85" s="131">
        <f>'VRN - Vedlejší rozpočtové...'!F37</f>
        <v>0</v>
      </c>
      <c r="BT85" s="115" t="s">
        <v>77</v>
      </c>
      <c r="BV85" s="115" t="s">
        <v>72</v>
      </c>
      <c r="BW85" s="115" t="s">
        <v>141</v>
      </c>
      <c r="BX85" s="115" t="s">
        <v>5</v>
      </c>
      <c r="CL85" s="115" t="s">
        <v>1</v>
      </c>
      <c r="CM85" s="115" t="s">
        <v>79</v>
      </c>
    </row>
    <row r="86" spans="2:44" s="1" customFormat="1" ht="30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6.95" customHeight="1"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39"/>
    </row>
  </sheetData>
  <sheetProtection password="CC35" sheet="1" objects="1" scenarios="1" formatColumns="0" formatRows="0"/>
  <mergeCells count="1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74:AP74"/>
    <mergeCell ref="AN73:AP73"/>
    <mergeCell ref="AN75:AP75"/>
    <mergeCell ref="AN76:AP76"/>
    <mergeCell ref="AN77:AP77"/>
    <mergeCell ref="AN78:AP78"/>
    <mergeCell ref="AN79:AP79"/>
    <mergeCell ref="AN80:AP80"/>
    <mergeCell ref="AN81:AP81"/>
    <mergeCell ref="AN82:AP82"/>
    <mergeCell ref="AN83:AP83"/>
    <mergeCell ref="AN84:AP84"/>
    <mergeCell ref="AN85:AP85"/>
    <mergeCell ref="E71:I71"/>
    <mergeCell ref="E70:I70"/>
    <mergeCell ref="E72:I72"/>
    <mergeCell ref="D73:H73"/>
    <mergeCell ref="E74:I74"/>
    <mergeCell ref="E75:I75"/>
    <mergeCell ref="E76:I76"/>
    <mergeCell ref="E77:I77"/>
    <mergeCell ref="E78:I78"/>
    <mergeCell ref="D79:H79"/>
    <mergeCell ref="E80:I80"/>
    <mergeCell ref="E81:I81"/>
    <mergeCell ref="E82:I82"/>
    <mergeCell ref="E83:I83"/>
    <mergeCell ref="E84:I84"/>
    <mergeCell ref="D85:H85"/>
    <mergeCell ref="AG79:AM79"/>
    <mergeCell ref="AG78:AM78"/>
    <mergeCell ref="AG80:AM80"/>
    <mergeCell ref="AG81:AM81"/>
    <mergeCell ref="AG82:AM82"/>
    <mergeCell ref="AG83:AM83"/>
    <mergeCell ref="AG84:AM84"/>
    <mergeCell ref="AG85:AM85"/>
    <mergeCell ref="K84:AF84"/>
    <mergeCell ref="K83:AF83"/>
    <mergeCell ref="J85:AF85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J61:AF61"/>
    <mergeCell ref="K62:AF62"/>
    <mergeCell ref="K63:AF63"/>
    <mergeCell ref="K64:AF64"/>
    <mergeCell ref="K65:AF65"/>
    <mergeCell ref="K66:AF66"/>
    <mergeCell ref="J67:AF67"/>
    <mergeCell ref="D55:H55"/>
    <mergeCell ref="E62:I62"/>
    <mergeCell ref="E56:I56"/>
    <mergeCell ref="E57:I57"/>
    <mergeCell ref="E58:I58"/>
    <mergeCell ref="E59:I59"/>
    <mergeCell ref="E60:I60"/>
    <mergeCell ref="D61:H61"/>
    <mergeCell ref="E63:I63"/>
    <mergeCell ref="E64:I64"/>
    <mergeCell ref="E65:I65"/>
    <mergeCell ref="E66:I66"/>
    <mergeCell ref="D67:H67"/>
    <mergeCell ref="E68:I68"/>
    <mergeCell ref="E69:I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  <mergeCell ref="K68:AF68"/>
    <mergeCell ref="K69:AF69"/>
    <mergeCell ref="K70:AF70"/>
    <mergeCell ref="K71:AF71"/>
    <mergeCell ref="K72:AF72"/>
    <mergeCell ref="J73:AF73"/>
    <mergeCell ref="K74:AF74"/>
    <mergeCell ref="K75:AF75"/>
    <mergeCell ref="K76:AF76"/>
    <mergeCell ref="K77:AF77"/>
    <mergeCell ref="K78:AF78"/>
    <mergeCell ref="J79:AF79"/>
    <mergeCell ref="K80:AF80"/>
    <mergeCell ref="K81:AF81"/>
    <mergeCell ref="K82:AF82"/>
  </mergeCells>
  <hyperlinks>
    <hyperlink ref="A56" location="'SO-01 - Biocentrum LBC VR8'!C2" display="/"/>
    <hyperlink ref="A57" location="'SO-01_1 - 1. rok pěstební...'!C2" display="/"/>
    <hyperlink ref="A58" location="'SO-01_2 - 2. rok pěstební...'!C2" display="/"/>
    <hyperlink ref="A59" location="'SO-01_3 - 3. rok pěstební...'!C2" display="/"/>
    <hyperlink ref="A60" location="'SO-01_4 - 4. rok pěstební...'!C2" display="/"/>
    <hyperlink ref="A62" location="'SO-02 - Biokoridor LBK VR11'!C2" display="/"/>
    <hyperlink ref="A63" location="'SO-02_1 - 1. rok pěstební...'!C2" display="/"/>
    <hyperlink ref="A64" location="'SO-02_2 - 2. rok pěstební...'!C2" display="/"/>
    <hyperlink ref="A65" location="'SO-02_3 - 3. rok pěstební...'!C2" display="/"/>
    <hyperlink ref="A66" location="'SO-02_4 - 4. rok pěstební...'!C2" display="/"/>
    <hyperlink ref="A68" location="'SO-03 - Biokoridor VR13'!C2" display="/"/>
    <hyperlink ref="A69" location="'SO-03_1 - 1. rok pěstební...'!C2" display="/"/>
    <hyperlink ref="A70" location="'SO-03_2 - 2. rok pěstební...'!C2" display="/"/>
    <hyperlink ref="A71" location="'SO-03_3 - 3. rok pěstební...'!C2" display="/"/>
    <hyperlink ref="A72" location="'SO-03_4 - 4. rok pěstební...'!C2" display="/"/>
    <hyperlink ref="A74" location="'SO-04 - Biokoridor LBK VR14'!C2" display="/"/>
    <hyperlink ref="A75" location="'SO-04_1 - 1. rok pěstební...'!C2" display="/"/>
    <hyperlink ref="A76" location="'SO-04_2 - 2. rok pěstební...'!C2" display="/"/>
    <hyperlink ref="A77" location="'SO-04_3 - 3. rok pěstební...'!C2" display="/"/>
    <hyperlink ref="A78" location="'SO-04_4 - 4. rok pěstební...'!C2" display="/"/>
    <hyperlink ref="A80" location="'SO-05 - Biokoridor RBK 147'!C2" display="/"/>
    <hyperlink ref="A81" location="'SO-05_1 - 1. rok pěstební...'!C2" display="/"/>
    <hyperlink ref="A82" location="'SO-05_2 - 2. rok pěstební...'!C2" display="/"/>
    <hyperlink ref="A83" location="'SO-05_3 - 3. rok pěstební...'!C2" display="/"/>
    <hyperlink ref="A84" location="'SO-05_4 - 4. rok pěstební...'!C2" display="/"/>
    <hyperlink ref="A85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103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413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496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413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SO-02_3 - 3.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413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SO-02_3 - 3.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0.031540000000000006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3611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488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478</v>
      </c>
      <c r="G88" s="208"/>
      <c r="H88" s="211">
        <v>3611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1577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0.031540000000000006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489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480</v>
      </c>
      <c r="G91" s="208"/>
      <c r="H91" s="211">
        <v>1577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202.95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490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491</v>
      </c>
      <c r="G94" s="208"/>
      <c r="H94" s="211">
        <v>202.95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202.95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492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811.8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493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494</v>
      </c>
      <c r="G99" s="208"/>
      <c r="H99" s="211">
        <v>811.8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0.03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495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413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497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ROUND((SUM(BE85:BE103)),1)</f>
        <v>0</v>
      </c>
      <c r="I35" s="152">
        <v>0.21</v>
      </c>
      <c r="J35" s="151">
        <f>ROUND(((SUM(BE85:BE103))*I35),1)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ROUND((SUM(BF85:BF103)),1)</f>
        <v>0</v>
      </c>
      <c r="I36" s="152">
        <v>0.15</v>
      </c>
      <c r="J36" s="151">
        <f>ROUND(((SUM(BF85:BF103))*I36),1)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ROUND((SUM(BG85:BG103)),1)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ROUND((SUM(BH85:BH103)),1)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ROUND((SUM(BI85:BI103)),1)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413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SO-02_4 - 4.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413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SO-02_4 - 4.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SUM(P86:P103)</f>
        <v>0</v>
      </c>
      <c r="Q85" s="88"/>
      <c r="R85" s="181">
        <f>SUM(R86:R103)</f>
        <v>0.031540000000000006</v>
      </c>
      <c r="S85" s="88"/>
      <c r="T85" s="182">
        <f>SUM(T86:T103)</f>
        <v>0</v>
      </c>
      <c r="AT85" s="13" t="s">
        <v>69</v>
      </c>
      <c r="AU85" s="13" t="s">
        <v>149</v>
      </c>
      <c r="BK85" s="183">
        <f>SUM(BK86:BK103)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3611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498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499</v>
      </c>
      <c r="G88" s="208"/>
      <c r="H88" s="211">
        <v>3611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1577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0.031540000000000006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500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480</v>
      </c>
      <c r="G91" s="208"/>
      <c r="H91" s="211">
        <v>1577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67.65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501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466</v>
      </c>
      <c r="G94" s="208"/>
      <c r="H94" s="211">
        <v>67.65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67.65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502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270.6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503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470</v>
      </c>
      <c r="G99" s="208"/>
      <c r="H99" s="211">
        <v>270.6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408</v>
      </c>
      <c r="F100" s="186" t="s">
        <v>409</v>
      </c>
      <c r="G100" s="187" t="s">
        <v>221</v>
      </c>
      <c r="H100" s="188">
        <v>1577</v>
      </c>
      <c r="I100" s="189"/>
      <c r="J100" s="188">
        <f>ROUND(I100*H100,1)</f>
        <v>0</v>
      </c>
      <c r="K100" s="186" t="s">
        <v>209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504</v>
      </c>
    </row>
    <row r="101" spans="2:47" s="1" customFormat="1" ht="12">
      <c r="B101" s="34"/>
      <c r="C101" s="35"/>
      <c r="D101" s="195" t="s">
        <v>171</v>
      </c>
      <c r="E101" s="35"/>
      <c r="F101" s="196" t="s">
        <v>411</v>
      </c>
      <c r="G101" s="35"/>
      <c r="H101" s="35"/>
      <c r="I101" s="139"/>
      <c r="J101" s="35"/>
      <c r="K101" s="35"/>
      <c r="L101" s="39"/>
      <c r="M101" s="197"/>
      <c r="N101" s="75"/>
      <c r="O101" s="75"/>
      <c r="P101" s="75"/>
      <c r="Q101" s="75"/>
      <c r="R101" s="75"/>
      <c r="S101" s="75"/>
      <c r="T101" s="76"/>
      <c r="AT101" s="13" t="s">
        <v>171</v>
      </c>
      <c r="AU101" s="13" t="s">
        <v>70</v>
      </c>
    </row>
    <row r="102" spans="2:65" s="1" customFormat="1" ht="16.5" customHeight="1">
      <c r="B102" s="34"/>
      <c r="C102" s="184" t="s">
        <v>201</v>
      </c>
      <c r="D102" s="184" t="s">
        <v>163</v>
      </c>
      <c r="E102" s="185" t="s">
        <v>370</v>
      </c>
      <c r="F102" s="186" t="s">
        <v>371</v>
      </c>
      <c r="G102" s="187" t="s">
        <v>215</v>
      </c>
      <c r="H102" s="188">
        <v>0.03</v>
      </c>
      <c r="I102" s="189"/>
      <c r="J102" s="188">
        <f>ROUND(I102*H102,1)</f>
        <v>0</v>
      </c>
      <c r="K102" s="186" t="s">
        <v>167</v>
      </c>
      <c r="L102" s="39"/>
      <c r="M102" s="190" t="s">
        <v>1</v>
      </c>
      <c r="N102" s="191" t="s">
        <v>41</v>
      </c>
      <c r="O102" s="75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3" t="s">
        <v>168</v>
      </c>
      <c r="AT102" s="13" t="s">
        <v>163</v>
      </c>
      <c r="AU102" s="13" t="s">
        <v>70</v>
      </c>
      <c r="AY102" s="13" t="s">
        <v>169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3" t="s">
        <v>77</v>
      </c>
      <c r="BK102" s="194">
        <f>ROUND(I102*H102,1)</f>
        <v>0</v>
      </c>
      <c r="BL102" s="13" t="s">
        <v>168</v>
      </c>
      <c r="BM102" s="13" t="s">
        <v>505</v>
      </c>
    </row>
    <row r="103" spans="2:47" s="1" customFormat="1" ht="12">
      <c r="B103" s="34"/>
      <c r="C103" s="35"/>
      <c r="D103" s="195" t="s">
        <v>171</v>
      </c>
      <c r="E103" s="35"/>
      <c r="F103" s="196" t="s">
        <v>373</v>
      </c>
      <c r="G103" s="35"/>
      <c r="H103" s="35"/>
      <c r="I103" s="139"/>
      <c r="J103" s="35"/>
      <c r="K103" s="35"/>
      <c r="L103" s="39"/>
      <c r="M103" s="218"/>
      <c r="N103" s="219"/>
      <c r="O103" s="219"/>
      <c r="P103" s="219"/>
      <c r="Q103" s="219"/>
      <c r="R103" s="219"/>
      <c r="S103" s="219"/>
      <c r="T103" s="220"/>
      <c r="AT103" s="13" t="s">
        <v>171</v>
      </c>
      <c r="AU103" s="13" t="s">
        <v>70</v>
      </c>
    </row>
    <row r="104" spans="2:12" s="1" customFormat="1" ht="6.95" customHeight="1">
      <c r="B104" s="53"/>
      <c r="C104" s="54"/>
      <c r="D104" s="54"/>
      <c r="E104" s="54"/>
      <c r="F104" s="54"/>
      <c r="G104" s="54"/>
      <c r="H104" s="54"/>
      <c r="I104" s="163"/>
      <c r="J104" s="54"/>
      <c r="K104" s="54"/>
      <c r="L104" s="39"/>
    </row>
  </sheetData>
  <sheetProtection password="CC35" sheet="1" objects="1" scenarios="1" formatColumns="0" formatRows="0" autoFilter="0"/>
  <autoFilter ref="C84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s="1" customFormat="1" ht="12" customHeight="1">
      <c r="B8" s="39"/>
      <c r="D8" s="137" t="s">
        <v>143</v>
      </c>
      <c r="I8" s="139"/>
      <c r="L8" s="39"/>
    </row>
    <row r="9" spans="2:12" s="1" customFormat="1" ht="36.95" customHeight="1">
      <c r="B9" s="39"/>
      <c r="E9" s="140" t="s">
        <v>506</v>
      </c>
      <c r="F9" s="1"/>
      <c r="G9" s="1"/>
      <c r="H9" s="1"/>
      <c r="I9" s="139"/>
      <c r="L9" s="39"/>
    </row>
    <row r="10" spans="2:12" s="1" customFormat="1" ht="12">
      <c r="B10" s="39"/>
      <c r="I10" s="139"/>
      <c r="L10" s="39"/>
    </row>
    <row r="11" spans="2:12" s="1" customFormat="1" ht="12" customHeight="1">
      <c r="B11" s="39"/>
      <c r="D11" s="137" t="s">
        <v>18</v>
      </c>
      <c r="F11" s="13" t="s">
        <v>1</v>
      </c>
      <c r="I11" s="141" t="s">
        <v>19</v>
      </c>
      <c r="J11" s="13" t="s">
        <v>1</v>
      </c>
      <c r="L11" s="39"/>
    </row>
    <row r="12" spans="2:12" s="1" customFormat="1" ht="12" customHeight="1">
      <c r="B12" s="39"/>
      <c r="D12" s="137" t="s">
        <v>20</v>
      </c>
      <c r="F12" s="13" t="s">
        <v>21</v>
      </c>
      <c r="I12" s="141" t="s">
        <v>22</v>
      </c>
      <c r="J12" s="142" t="str">
        <f>'Rekapitulace stavby'!AN8</f>
        <v>27. 8. 2018</v>
      </c>
      <c r="L12" s="39"/>
    </row>
    <row r="13" spans="2:12" s="1" customFormat="1" ht="10.8" customHeight="1">
      <c r="B13" s="39"/>
      <c r="I13" s="139"/>
      <c r="L13" s="39"/>
    </row>
    <row r="14" spans="2:12" s="1" customFormat="1" ht="12" customHeight="1">
      <c r="B14" s="39"/>
      <c r="D14" s="137" t="s">
        <v>24</v>
      </c>
      <c r="I14" s="141" t="s">
        <v>25</v>
      </c>
      <c r="J14" s="13" t="str">
        <f>IF('Rekapitulace stavby'!AN10="","",'Rekapitulace stavby'!AN10)</f>
        <v/>
      </c>
      <c r="L14" s="39"/>
    </row>
    <row r="15" spans="2:12" s="1" customFormat="1" ht="18" customHeight="1">
      <c r="B15" s="39"/>
      <c r="E15" s="13" t="str">
        <f>IF('Rekapitulace stavby'!E11="","",'Rekapitulace stavby'!E11)</f>
        <v xml:space="preserve"> </v>
      </c>
      <c r="I15" s="141" t="s">
        <v>27</v>
      </c>
      <c r="J15" s="1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9"/>
      <c r="L16" s="39"/>
    </row>
    <row r="17" spans="2:12" s="1" customFormat="1" ht="12" customHeight="1">
      <c r="B17" s="39"/>
      <c r="D17" s="137" t="s">
        <v>28</v>
      </c>
      <c r="I17" s="141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41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9"/>
      <c r="L19" s="39"/>
    </row>
    <row r="20" spans="2:12" s="1" customFormat="1" ht="12" customHeight="1">
      <c r="B20" s="39"/>
      <c r="D20" s="137" t="s">
        <v>30</v>
      </c>
      <c r="I20" s="141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41" t="s">
        <v>27</v>
      </c>
      <c r="J21" s="13" t="s">
        <v>1</v>
      </c>
      <c r="L21" s="39"/>
    </row>
    <row r="22" spans="2:12" s="1" customFormat="1" ht="6.95" customHeight="1">
      <c r="B22" s="39"/>
      <c r="I22" s="139"/>
      <c r="L22" s="39"/>
    </row>
    <row r="23" spans="2:12" s="1" customFormat="1" ht="12" customHeight="1">
      <c r="B23" s="39"/>
      <c r="D23" s="137" t="s">
        <v>33</v>
      </c>
      <c r="I23" s="141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41" t="s">
        <v>27</v>
      </c>
      <c r="J24" s="13" t="s">
        <v>1</v>
      </c>
      <c r="L24" s="39"/>
    </row>
    <row r="25" spans="2:12" s="1" customFormat="1" ht="6.95" customHeight="1">
      <c r="B25" s="39"/>
      <c r="I25" s="139"/>
      <c r="L25" s="39"/>
    </row>
    <row r="26" spans="2:12" s="1" customFormat="1" ht="12" customHeight="1">
      <c r="B26" s="39"/>
      <c r="D26" s="137" t="s">
        <v>35</v>
      </c>
      <c r="I26" s="139"/>
      <c r="L26" s="39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39"/>
      <c r="I28" s="139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46"/>
      <c r="J29" s="67"/>
      <c r="K29" s="67"/>
      <c r="L29" s="39"/>
    </row>
    <row r="30" spans="2:12" s="1" customFormat="1" ht="25.4" customHeight="1">
      <c r="B30" s="39"/>
      <c r="D30" s="147" t="s">
        <v>36</v>
      </c>
      <c r="I30" s="139"/>
      <c r="J30" s="148">
        <f>ROUND(J79,1)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14.4" customHeight="1">
      <c r="B32" s="39"/>
      <c r="F32" s="149" t="s">
        <v>38</v>
      </c>
      <c r="I32" s="150" t="s">
        <v>37</v>
      </c>
      <c r="J32" s="149" t="s">
        <v>39</v>
      </c>
      <c r="L32" s="39"/>
    </row>
    <row r="33" spans="2:12" s="1" customFormat="1" ht="14.4" customHeight="1">
      <c r="B33" s="39"/>
      <c r="D33" s="137" t="s">
        <v>40</v>
      </c>
      <c r="E33" s="137" t="s">
        <v>41</v>
      </c>
      <c r="F33" s="151">
        <f>ROUND((SUM(BE79:BE185)),1)</f>
        <v>0</v>
      </c>
      <c r="I33" s="152">
        <v>0.21</v>
      </c>
      <c r="J33" s="151">
        <f>ROUND(((SUM(BE79:BE185))*I33),1)</f>
        <v>0</v>
      </c>
      <c r="L33" s="39"/>
    </row>
    <row r="34" spans="2:12" s="1" customFormat="1" ht="14.4" customHeight="1">
      <c r="B34" s="39"/>
      <c r="E34" s="137" t="s">
        <v>42</v>
      </c>
      <c r="F34" s="151">
        <f>ROUND((SUM(BF79:BF185)),1)</f>
        <v>0</v>
      </c>
      <c r="I34" s="152">
        <v>0.15</v>
      </c>
      <c r="J34" s="151">
        <f>ROUND(((SUM(BF79:BF185))*I34),1)</f>
        <v>0</v>
      </c>
      <c r="L34" s="39"/>
    </row>
    <row r="35" spans="2:12" s="1" customFormat="1" ht="14.4" customHeight="1" hidden="1">
      <c r="B35" s="39"/>
      <c r="E35" s="137" t="s">
        <v>43</v>
      </c>
      <c r="F35" s="151">
        <f>ROUND((SUM(BG79:BG185)),1)</f>
        <v>0</v>
      </c>
      <c r="I35" s="152">
        <v>0.21</v>
      </c>
      <c r="J35" s="151">
        <f>0</f>
        <v>0</v>
      </c>
      <c r="L35" s="39"/>
    </row>
    <row r="36" spans="2:12" s="1" customFormat="1" ht="14.4" customHeight="1" hidden="1">
      <c r="B36" s="39"/>
      <c r="E36" s="137" t="s">
        <v>44</v>
      </c>
      <c r="F36" s="151">
        <f>ROUND((SUM(BH79:BH185)),1)</f>
        <v>0</v>
      </c>
      <c r="I36" s="152">
        <v>0.15</v>
      </c>
      <c r="J36" s="151">
        <f>0</f>
        <v>0</v>
      </c>
      <c r="L36" s="39"/>
    </row>
    <row r="37" spans="2:12" s="1" customFormat="1" ht="14.4" customHeight="1" hidden="1">
      <c r="B37" s="39"/>
      <c r="E37" s="137" t="s">
        <v>45</v>
      </c>
      <c r="F37" s="151">
        <f>ROUND((SUM(BI79:BI185)),1)</f>
        <v>0</v>
      </c>
      <c r="I37" s="152">
        <v>0</v>
      </c>
      <c r="J37" s="151">
        <f>0</f>
        <v>0</v>
      </c>
      <c r="L37" s="39"/>
    </row>
    <row r="38" spans="2:12" s="1" customFormat="1" ht="6.95" customHeight="1">
      <c r="B38" s="39"/>
      <c r="I38" s="139"/>
      <c r="L38" s="39"/>
    </row>
    <row r="39" spans="2:12" s="1" customFormat="1" ht="25.4" customHeight="1">
      <c r="B39" s="39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39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39"/>
    </row>
    <row r="44" spans="2:12" s="1" customFormat="1" ht="6.95" customHeight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39"/>
    </row>
    <row r="45" spans="2:12" s="1" customFormat="1" ht="24.95" customHeight="1">
      <c r="B45" s="34"/>
      <c r="C45" s="19" t="s">
        <v>145</v>
      </c>
      <c r="D45" s="35"/>
      <c r="E45" s="35"/>
      <c r="F45" s="35"/>
      <c r="G45" s="35"/>
      <c r="H45" s="35"/>
      <c r="I45" s="139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39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16.5" customHeight="1">
      <c r="B48" s="34"/>
      <c r="C48" s="35"/>
      <c r="D48" s="35"/>
      <c r="E48" s="167" t="str">
        <f>E7</f>
        <v>Založení prvků ÚSES v k.ú. Vranovice, vybrané prvky – biokoridory a biocentra</v>
      </c>
      <c r="F48" s="28"/>
      <c r="G48" s="28"/>
      <c r="H48" s="28"/>
      <c r="I48" s="139"/>
      <c r="J48" s="35"/>
      <c r="K48" s="35"/>
      <c r="L48" s="39"/>
    </row>
    <row r="49" spans="2:12" s="1" customFormat="1" ht="12" customHeight="1">
      <c r="B49" s="34"/>
      <c r="C49" s="28" t="s">
        <v>143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SO-03 - Biokoridor VR13</v>
      </c>
      <c r="F50" s="35"/>
      <c r="G50" s="35"/>
      <c r="H50" s="35"/>
      <c r="I50" s="139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39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Vranovice nad Svratkou</v>
      </c>
      <c r="G52" s="35"/>
      <c r="H52" s="35"/>
      <c r="I52" s="141" t="s">
        <v>22</v>
      </c>
      <c r="J52" s="63" t="str">
        <f>IF(J12="","",J12)</f>
        <v>27. 8. 2018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 xml:space="preserve"> </v>
      </c>
      <c r="G54" s="35"/>
      <c r="H54" s="35"/>
      <c r="I54" s="141" t="s">
        <v>30</v>
      </c>
      <c r="J54" s="32" t="str">
        <f>E21</f>
        <v>Agroprojekt PSo. s.r.o.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41" t="s">
        <v>33</v>
      </c>
      <c r="J55" s="32" t="str">
        <f>E24</f>
        <v>Daniel Doubrava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39"/>
      <c r="J56" s="35"/>
      <c r="K56" s="35"/>
      <c r="L56" s="39"/>
    </row>
    <row r="57" spans="2:12" s="1" customFormat="1" ht="29.25" customHeight="1">
      <c r="B57" s="34"/>
      <c r="C57" s="168" t="s">
        <v>146</v>
      </c>
      <c r="D57" s="169"/>
      <c r="E57" s="169"/>
      <c r="F57" s="169"/>
      <c r="G57" s="169"/>
      <c r="H57" s="169"/>
      <c r="I57" s="170"/>
      <c r="J57" s="171" t="s">
        <v>147</v>
      </c>
      <c r="K57" s="169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39"/>
      <c r="J58" s="35"/>
      <c r="K58" s="35"/>
      <c r="L58" s="39"/>
    </row>
    <row r="59" spans="2:47" s="1" customFormat="1" ht="22.8" customHeight="1">
      <c r="B59" s="34"/>
      <c r="C59" s="172" t="s">
        <v>148</v>
      </c>
      <c r="D59" s="35"/>
      <c r="E59" s="35"/>
      <c r="F59" s="35"/>
      <c r="G59" s="35"/>
      <c r="H59" s="35"/>
      <c r="I59" s="139"/>
      <c r="J59" s="94">
        <f>J79</f>
        <v>0</v>
      </c>
      <c r="K59" s="35"/>
      <c r="L59" s="39"/>
      <c r="AU59" s="13" t="s">
        <v>149</v>
      </c>
    </row>
    <row r="60" spans="2:12" s="1" customFormat="1" ht="21.8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6.95" customHeight="1">
      <c r="B61" s="53"/>
      <c r="C61" s="54"/>
      <c r="D61" s="54"/>
      <c r="E61" s="54"/>
      <c r="F61" s="54"/>
      <c r="G61" s="54"/>
      <c r="H61" s="54"/>
      <c r="I61" s="163"/>
      <c r="J61" s="54"/>
      <c r="K61" s="54"/>
      <c r="L61" s="39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66"/>
      <c r="J65" s="56"/>
      <c r="K65" s="56"/>
      <c r="L65" s="39"/>
    </row>
    <row r="66" spans="2:12" s="1" customFormat="1" ht="24.95" customHeight="1">
      <c r="B66" s="34"/>
      <c r="C66" s="19" t="s">
        <v>150</v>
      </c>
      <c r="D66" s="35"/>
      <c r="E66" s="35"/>
      <c r="F66" s="35"/>
      <c r="G66" s="35"/>
      <c r="H66" s="35"/>
      <c r="I66" s="139"/>
      <c r="J66" s="35"/>
      <c r="K66" s="35"/>
      <c r="L66" s="39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139"/>
      <c r="J67" s="35"/>
      <c r="K67" s="35"/>
      <c r="L67" s="39"/>
    </row>
    <row r="68" spans="2:12" s="1" customFormat="1" ht="12" customHeight="1">
      <c r="B68" s="34"/>
      <c r="C68" s="28" t="s">
        <v>16</v>
      </c>
      <c r="D68" s="35"/>
      <c r="E68" s="35"/>
      <c r="F68" s="35"/>
      <c r="G68" s="35"/>
      <c r="H68" s="35"/>
      <c r="I68" s="139"/>
      <c r="J68" s="35"/>
      <c r="K68" s="35"/>
      <c r="L68" s="39"/>
    </row>
    <row r="69" spans="2:12" s="1" customFormat="1" ht="16.5" customHeight="1">
      <c r="B69" s="34"/>
      <c r="C69" s="35"/>
      <c r="D69" s="35"/>
      <c r="E69" s="167" t="str">
        <f>E7</f>
        <v>Založení prvků ÚSES v k.ú. Vranovice, vybrané prvky – biokoridory a biocentra</v>
      </c>
      <c r="F69" s="28"/>
      <c r="G69" s="28"/>
      <c r="H69" s="28"/>
      <c r="I69" s="139"/>
      <c r="J69" s="35"/>
      <c r="K69" s="35"/>
      <c r="L69" s="39"/>
    </row>
    <row r="70" spans="2:12" s="1" customFormat="1" ht="12" customHeight="1">
      <c r="B70" s="34"/>
      <c r="C70" s="28" t="s">
        <v>143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16.5" customHeight="1">
      <c r="B71" s="34"/>
      <c r="C71" s="35"/>
      <c r="D71" s="35"/>
      <c r="E71" s="60" t="str">
        <f>E9</f>
        <v>SO-03 - Biokoridor VR13</v>
      </c>
      <c r="F71" s="35"/>
      <c r="G71" s="35"/>
      <c r="H71" s="35"/>
      <c r="I71" s="139"/>
      <c r="J71" s="35"/>
      <c r="K71" s="35"/>
      <c r="L71" s="39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2" customHeight="1">
      <c r="B73" s="34"/>
      <c r="C73" s="28" t="s">
        <v>20</v>
      </c>
      <c r="D73" s="35"/>
      <c r="E73" s="35"/>
      <c r="F73" s="23" t="str">
        <f>F12</f>
        <v>Vranovice nad Svratkou</v>
      </c>
      <c r="G73" s="35"/>
      <c r="H73" s="35"/>
      <c r="I73" s="141" t="s">
        <v>22</v>
      </c>
      <c r="J73" s="63" t="str">
        <f>IF(J12="","",J12)</f>
        <v>27. 8. 2018</v>
      </c>
      <c r="K73" s="35"/>
      <c r="L73" s="39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39"/>
      <c r="J74" s="35"/>
      <c r="K74" s="35"/>
      <c r="L74" s="39"/>
    </row>
    <row r="75" spans="2:12" s="1" customFormat="1" ht="13.65" customHeight="1">
      <c r="B75" s="34"/>
      <c r="C75" s="28" t="s">
        <v>24</v>
      </c>
      <c r="D75" s="35"/>
      <c r="E75" s="35"/>
      <c r="F75" s="23" t="str">
        <f>E15</f>
        <v xml:space="preserve"> </v>
      </c>
      <c r="G75" s="35"/>
      <c r="H75" s="35"/>
      <c r="I75" s="141" t="s">
        <v>30</v>
      </c>
      <c r="J75" s="32" t="str">
        <f>E21</f>
        <v>Agroprojekt PSo. s.r.o.</v>
      </c>
      <c r="K75" s="35"/>
      <c r="L75" s="39"/>
    </row>
    <row r="76" spans="2:12" s="1" customFormat="1" ht="13.65" customHeight="1">
      <c r="B76" s="34"/>
      <c r="C76" s="28" t="s">
        <v>28</v>
      </c>
      <c r="D76" s="35"/>
      <c r="E76" s="35"/>
      <c r="F76" s="23" t="str">
        <f>IF(E18="","",E18)</f>
        <v>Vyplň údaj</v>
      </c>
      <c r="G76" s="35"/>
      <c r="H76" s="35"/>
      <c r="I76" s="141" t="s">
        <v>33</v>
      </c>
      <c r="J76" s="32" t="str">
        <f>E24</f>
        <v>Daniel Doubrava</v>
      </c>
      <c r="K76" s="35"/>
      <c r="L76" s="39"/>
    </row>
    <row r="77" spans="2:12" s="1" customFormat="1" ht="10.3" customHeight="1">
      <c r="B77" s="34"/>
      <c r="C77" s="35"/>
      <c r="D77" s="35"/>
      <c r="E77" s="35"/>
      <c r="F77" s="35"/>
      <c r="G77" s="35"/>
      <c r="H77" s="35"/>
      <c r="I77" s="139"/>
      <c r="J77" s="35"/>
      <c r="K77" s="35"/>
      <c r="L77" s="39"/>
    </row>
    <row r="78" spans="2:20" s="8" customFormat="1" ht="29.25" customHeight="1">
      <c r="B78" s="173"/>
      <c r="C78" s="174" t="s">
        <v>151</v>
      </c>
      <c r="D78" s="175" t="s">
        <v>55</v>
      </c>
      <c r="E78" s="175" t="s">
        <v>51</v>
      </c>
      <c r="F78" s="175" t="s">
        <v>52</v>
      </c>
      <c r="G78" s="175" t="s">
        <v>152</v>
      </c>
      <c r="H78" s="175" t="s">
        <v>153</v>
      </c>
      <c r="I78" s="176" t="s">
        <v>154</v>
      </c>
      <c r="J78" s="177" t="s">
        <v>147</v>
      </c>
      <c r="K78" s="178" t="s">
        <v>155</v>
      </c>
      <c r="L78" s="179"/>
      <c r="M78" s="84" t="s">
        <v>1</v>
      </c>
      <c r="N78" s="85" t="s">
        <v>40</v>
      </c>
      <c r="O78" s="85" t="s">
        <v>156</v>
      </c>
      <c r="P78" s="85" t="s">
        <v>157</v>
      </c>
      <c r="Q78" s="85" t="s">
        <v>158</v>
      </c>
      <c r="R78" s="85" t="s">
        <v>159</v>
      </c>
      <c r="S78" s="85" t="s">
        <v>160</v>
      </c>
      <c r="T78" s="86" t="s">
        <v>161</v>
      </c>
    </row>
    <row r="79" spans="2:63" s="1" customFormat="1" ht="22.8" customHeight="1">
      <c r="B79" s="34"/>
      <c r="C79" s="91" t="s">
        <v>162</v>
      </c>
      <c r="D79" s="35"/>
      <c r="E79" s="35"/>
      <c r="F79" s="35"/>
      <c r="G79" s="35"/>
      <c r="H79" s="35"/>
      <c r="I79" s="139"/>
      <c r="J79" s="180">
        <f>BK79</f>
        <v>0</v>
      </c>
      <c r="K79" s="35"/>
      <c r="L79" s="39"/>
      <c r="M79" s="87"/>
      <c r="N79" s="88"/>
      <c r="O79" s="88"/>
      <c r="P79" s="181">
        <f>SUM(P80:P185)</f>
        <v>0</v>
      </c>
      <c r="Q79" s="88"/>
      <c r="R79" s="181">
        <f>SUM(R80:R185)</f>
        <v>445.43041999999997</v>
      </c>
      <c r="S79" s="88"/>
      <c r="T79" s="182">
        <f>SUM(T80:T185)</f>
        <v>0</v>
      </c>
      <c r="AT79" s="13" t="s">
        <v>69</v>
      </c>
      <c r="AU79" s="13" t="s">
        <v>149</v>
      </c>
      <c r="BK79" s="183">
        <f>SUM(BK80:BK185)</f>
        <v>0</v>
      </c>
    </row>
    <row r="80" spans="2:65" s="1" customFormat="1" ht="16.5" customHeight="1">
      <c r="B80" s="34"/>
      <c r="C80" s="184" t="s">
        <v>77</v>
      </c>
      <c r="D80" s="184" t="s">
        <v>163</v>
      </c>
      <c r="E80" s="185" t="s">
        <v>164</v>
      </c>
      <c r="F80" s="186" t="s">
        <v>165</v>
      </c>
      <c r="G80" s="187" t="s">
        <v>166</v>
      </c>
      <c r="H80" s="188">
        <v>15033</v>
      </c>
      <c r="I80" s="189"/>
      <c r="J80" s="188">
        <f>ROUND(I80*H80,1)</f>
        <v>0</v>
      </c>
      <c r="K80" s="186" t="s">
        <v>167</v>
      </c>
      <c r="L80" s="39"/>
      <c r="M80" s="190" t="s">
        <v>1</v>
      </c>
      <c r="N80" s="191" t="s">
        <v>41</v>
      </c>
      <c r="O80" s="75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13" t="s">
        <v>168</v>
      </c>
      <c r="AT80" s="13" t="s">
        <v>163</v>
      </c>
      <c r="AU80" s="13" t="s">
        <v>70</v>
      </c>
      <c r="AY80" s="13" t="s">
        <v>169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3" t="s">
        <v>77</v>
      </c>
      <c r="BK80" s="194">
        <f>ROUND(I80*H80,1)</f>
        <v>0</v>
      </c>
      <c r="BL80" s="13" t="s">
        <v>168</v>
      </c>
      <c r="BM80" s="13" t="s">
        <v>507</v>
      </c>
    </row>
    <row r="81" spans="2:47" s="1" customFormat="1" ht="12">
      <c r="B81" s="34"/>
      <c r="C81" s="35"/>
      <c r="D81" s="195" t="s">
        <v>171</v>
      </c>
      <c r="E81" s="35"/>
      <c r="F81" s="196" t="s">
        <v>172</v>
      </c>
      <c r="G81" s="35"/>
      <c r="H81" s="35"/>
      <c r="I81" s="139"/>
      <c r="J81" s="35"/>
      <c r="K81" s="35"/>
      <c r="L81" s="39"/>
      <c r="M81" s="197"/>
      <c r="N81" s="75"/>
      <c r="O81" s="75"/>
      <c r="P81" s="75"/>
      <c r="Q81" s="75"/>
      <c r="R81" s="75"/>
      <c r="S81" s="75"/>
      <c r="T81" s="76"/>
      <c r="AT81" s="13" t="s">
        <v>171</v>
      </c>
      <c r="AU81" s="13" t="s">
        <v>70</v>
      </c>
    </row>
    <row r="82" spans="2:51" s="9" customFormat="1" ht="12">
      <c r="B82" s="207"/>
      <c r="C82" s="208"/>
      <c r="D82" s="195" t="s">
        <v>180</v>
      </c>
      <c r="E82" s="209" t="s">
        <v>1</v>
      </c>
      <c r="F82" s="210" t="s">
        <v>508</v>
      </c>
      <c r="G82" s="208"/>
      <c r="H82" s="211">
        <v>15033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180</v>
      </c>
      <c r="AU82" s="217" t="s">
        <v>70</v>
      </c>
      <c r="AV82" s="9" t="s">
        <v>79</v>
      </c>
      <c r="AW82" s="9" t="s">
        <v>32</v>
      </c>
      <c r="AX82" s="9" t="s">
        <v>77</v>
      </c>
      <c r="AY82" s="217" t="s">
        <v>169</v>
      </c>
    </row>
    <row r="83" spans="2:65" s="1" customFormat="1" ht="16.5" customHeight="1">
      <c r="B83" s="34"/>
      <c r="C83" s="198" t="s">
        <v>79</v>
      </c>
      <c r="D83" s="198" t="s">
        <v>173</v>
      </c>
      <c r="E83" s="199" t="s">
        <v>174</v>
      </c>
      <c r="F83" s="200" t="s">
        <v>509</v>
      </c>
      <c r="G83" s="201" t="s">
        <v>176</v>
      </c>
      <c r="H83" s="202">
        <v>4.51</v>
      </c>
      <c r="I83" s="203"/>
      <c r="J83" s="202">
        <f>ROUND(I83*H83,1)</f>
        <v>0</v>
      </c>
      <c r="K83" s="200" t="s">
        <v>167</v>
      </c>
      <c r="L83" s="204"/>
      <c r="M83" s="205" t="s">
        <v>1</v>
      </c>
      <c r="N83" s="206" t="s">
        <v>41</v>
      </c>
      <c r="O83" s="75"/>
      <c r="P83" s="192">
        <f>O83*H83</f>
        <v>0</v>
      </c>
      <c r="Q83" s="192">
        <v>0.001</v>
      </c>
      <c r="R83" s="192">
        <f>Q83*H83</f>
        <v>0.00451</v>
      </c>
      <c r="S83" s="192">
        <v>0</v>
      </c>
      <c r="T83" s="193">
        <f>S83*H83</f>
        <v>0</v>
      </c>
      <c r="AR83" s="13" t="s">
        <v>177</v>
      </c>
      <c r="AT83" s="13" t="s">
        <v>173</v>
      </c>
      <c r="AU83" s="13" t="s">
        <v>70</v>
      </c>
      <c r="AY83" s="13" t="s">
        <v>169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13" t="s">
        <v>77</v>
      </c>
      <c r="BK83" s="194">
        <f>ROUND(I83*H83,1)</f>
        <v>0</v>
      </c>
      <c r="BL83" s="13" t="s">
        <v>168</v>
      </c>
      <c r="BM83" s="13" t="s">
        <v>510</v>
      </c>
    </row>
    <row r="84" spans="2:47" s="1" customFormat="1" ht="12">
      <c r="B84" s="34"/>
      <c r="C84" s="35"/>
      <c r="D84" s="195" t="s">
        <v>171</v>
      </c>
      <c r="E84" s="35"/>
      <c r="F84" s="196" t="s">
        <v>179</v>
      </c>
      <c r="G84" s="35"/>
      <c r="H84" s="35"/>
      <c r="I84" s="139"/>
      <c r="J84" s="35"/>
      <c r="K84" s="35"/>
      <c r="L84" s="39"/>
      <c r="M84" s="197"/>
      <c r="N84" s="75"/>
      <c r="O84" s="75"/>
      <c r="P84" s="75"/>
      <c r="Q84" s="75"/>
      <c r="R84" s="75"/>
      <c r="S84" s="75"/>
      <c r="T84" s="76"/>
      <c r="AT84" s="13" t="s">
        <v>171</v>
      </c>
      <c r="AU84" s="13" t="s">
        <v>70</v>
      </c>
    </row>
    <row r="85" spans="2:51" s="9" customFormat="1" ht="12">
      <c r="B85" s="207"/>
      <c r="C85" s="208"/>
      <c r="D85" s="195" t="s">
        <v>180</v>
      </c>
      <c r="E85" s="209" t="s">
        <v>1</v>
      </c>
      <c r="F85" s="210" t="s">
        <v>511</v>
      </c>
      <c r="G85" s="208"/>
      <c r="H85" s="211">
        <v>4.51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180</v>
      </c>
      <c r="AU85" s="217" t="s">
        <v>70</v>
      </c>
      <c r="AV85" s="9" t="s">
        <v>79</v>
      </c>
      <c r="AW85" s="9" t="s">
        <v>32</v>
      </c>
      <c r="AX85" s="9" t="s">
        <v>77</v>
      </c>
      <c r="AY85" s="217" t="s">
        <v>169</v>
      </c>
    </row>
    <row r="86" spans="2:65" s="1" customFormat="1" ht="16.5" customHeight="1">
      <c r="B86" s="34"/>
      <c r="C86" s="184" t="s">
        <v>182</v>
      </c>
      <c r="D86" s="184" t="s">
        <v>163</v>
      </c>
      <c r="E86" s="185" t="s">
        <v>183</v>
      </c>
      <c r="F86" s="186" t="s">
        <v>184</v>
      </c>
      <c r="G86" s="187" t="s">
        <v>166</v>
      </c>
      <c r="H86" s="188">
        <v>15033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512</v>
      </c>
    </row>
    <row r="87" spans="2:47" s="1" customFormat="1" ht="12">
      <c r="B87" s="34"/>
      <c r="C87" s="35"/>
      <c r="D87" s="195" t="s">
        <v>171</v>
      </c>
      <c r="E87" s="35"/>
      <c r="F87" s="196" t="s">
        <v>186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65" s="1" customFormat="1" ht="16.5" customHeight="1">
      <c r="B88" s="34"/>
      <c r="C88" s="184" t="s">
        <v>168</v>
      </c>
      <c r="D88" s="184" t="s">
        <v>163</v>
      </c>
      <c r="E88" s="185" t="s">
        <v>187</v>
      </c>
      <c r="F88" s="186" t="s">
        <v>188</v>
      </c>
      <c r="G88" s="187" t="s">
        <v>166</v>
      </c>
      <c r="H88" s="188">
        <v>15033</v>
      </c>
      <c r="I88" s="189"/>
      <c r="J88" s="188">
        <f>ROUND(I88*H88,1)</f>
        <v>0</v>
      </c>
      <c r="K88" s="186" t="s">
        <v>167</v>
      </c>
      <c r="L88" s="39"/>
      <c r="M88" s="190" t="s">
        <v>1</v>
      </c>
      <c r="N88" s="191" t="s">
        <v>41</v>
      </c>
      <c r="O88" s="75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3" t="s">
        <v>168</v>
      </c>
      <c r="AT88" s="13" t="s">
        <v>163</v>
      </c>
      <c r="AU88" s="13" t="s">
        <v>70</v>
      </c>
      <c r="AY88" s="13" t="s">
        <v>169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3" t="s">
        <v>77</v>
      </c>
      <c r="BK88" s="194">
        <f>ROUND(I88*H88,1)</f>
        <v>0</v>
      </c>
      <c r="BL88" s="13" t="s">
        <v>168</v>
      </c>
      <c r="BM88" s="13" t="s">
        <v>513</v>
      </c>
    </row>
    <row r="89" spans="2:47" s="1" customFormat="1" ht="12">
      <c r="B89" s="34"/>
      <c r="C89" s="35"/>
      <c r="D89" s="195" t="s">
        <v>171</v>
      </c>
      <c r="E89" s="35"/>
      <c r="F89" s="196" t="s">
        <v>190</v>
      </c>
      <c r="G89" s="35"/>
      <c r="H89" s="35"/>
      <c r="I89" s="139"/>
      <c r="J89" s="35"/>
      <c r="K89" s="35"/>
      <c r="L89" s="39"/>
      <c r="M89" s="197"/>
      <c r="N89" s="75"/>
      <c r="O89" s="75"/>
      <c r="P89" s="75"/>
      <c r="Q89" s="75"/>
      <c r="R89" s="75"/>
      <c r="S89" s="75"/>
      <c r="T89" s="76"/>
      <c r="AT89" s="13" t="s">
        <v>171</v>
      </c>
      <c r="AU89" s="13" t="s">
        <v>70</v>
      </c>
    </row>
    <row r="90" spans="2:65" s="1" customFormat="1" ht="16.5" customHeight="1">
      <c r="B90" s="34"/>
      <c r="C90" s="184" t="s">
        <v>191</v>
      </c>
      <c r="D90" s="184" t="s">
        <v>163</v>
      </c>
      <c r="E90" s="185" t="s">
        <v>192</v>
      </c>
      <c r="F90" s="186" t="s">
        <v>193</v>
      </c>
      <c r="G90" s="187" t="s">
        <v>166</v>
      </c>
      <c r="H90" s="188">
        <v>15033</v>
      </c>
      <c r="I90" s="189"/>
      <c r="J90" s="188">
        <f>ROUND(I90*H90,1)</f>
        <v>0</v>
      </c>
      <c r="K90" s="186" t="s">
        <v>167</v>
      </c>
      <c r="L90" s="39"/>
      <c r="M90" s="190" t="s">
        <v>1</v>
      </c>
      <c r="N90" s="191" t="s">
        <v>41</v>
      </c>
      <c r="O90" s="75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3" t="s">
        <v>168</v>
      </c>
      <c r="AT90" s="13" t="s">
        <v>163</v>
      </c>
      <c r="AU90" s="13" t="s">
        <v>70</v>
      </c>
      <c r="AY90" s="13" t="s">
        <v>169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3" t="s">
        <v>77</v>
      </c>
      <c r="BK90" s="194">
        <f>ROUND(I90*H90,1)</f>
        <v>0</v>
      </c>
      <c r="BL90" s="13" t="s">
        <v>168</v>
      </c>
      <c r="BM90" s="13" t="s">
        <v>514</v>
      </c>
    </row>
    <row r="91" spans="2:47" s="1" customFormat="1" ht="12">
      <c r="B91" s="34"/>
      <c r="C91" s="35"/>
      <c r="D91" s="195" t="s">
        <v>171</v>
      </c>
      <c r="E91" s="35"/>
      <c r="F91" s="196" t="s">
        <v>195</v>
      </c>
      <c r="G91" s="35"/>
      <c r="H91" s="35"/>
      <c r="I91" s="139"/>
      <c r="J91" s="35"/>
      <c r="K91" s="35"/>
      <c r="L91" s="39"/>
      <c r="M91" s="197"/>
      <c r="N91" s="75"/>
      <c r="O91" s="75"/>
      <c r="P91" s="75"/>
      <c r="Q91" s="75"/>
      <c r="R91" s="75"/>
      <c r="S91" s="75"/>
      <c r="T91" s="76"/>
      <c r="AT91" s="13" t="s">
        <v>171</v>
      </c>
      <c r="AU91" s="13" t="s">
        <v>70</v>
      </c>
    </row>
    <row r="92" spans="2:65" s="1" customFormat="1" ht="16.5" customHeight="1">
      <c r="B92" s="34"/>
      <c r="C92" s="184" t="s">
        <v>196</v>
      </c>
      <c r="D92" s="184" t="s">
        <v>163</v>
      </c>
      <c r="E92" s="185" t="s">
        <v>197</v>
      </c>
      <c r="F92" s="186" t="s">
        <v>198</v>
      </c>
      <c r="G92" s="187" t="s">
        <v>166</v>
      </c>
      <c r="H92" s="188">
        <v>15033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515</v>
      </c>
    </row>
    <row r="93" spans="2:47" s="1" customFormat="1" ht="12">
      <c r="B93" s="34"/>
      <c r="C93" s="35"/>
      <c r="D93" s="195" t="s">
        <v>171</v>
      </c>
      <c r="E93" s="35"/>
      <c r="F93" s="196" t="s">
        <v>200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65" s="1" customFormat="1" ht="16.5" customHeight="1">
      <c r="B94" s="34"/>
      <c r="C94" s="198" t="s">
        <v>201</v>
      </c>
      <c r="D94" s="198" t="s">
        <v>173</v>
      </c>
      <c r="E94" s="199" t="s">
        <v>202</v>
      </c>
      <c r="F94" s="200" t="s">
        <v>203</v>
      </c>
      <c r="G94" s="201" t="s">
        <v>204</v>
      </c>
      <c r="H94" s="202">
        <v>375.83</v>
      </c>
      <c r="I94" s="203"/>
      <c r="J94" s="202">
        <f>ROUND(I94*H94,1)</f>
        <v>0</v>
      </c>
      <c r="K94" s="200" t="s">
        <v>167</v>
      </c>
      <c r="L94" s="204"/>
      <c r="M94" s="205" t="s">
        <v>1</v>
      </c>
      <c r="N94" s="206" t="s">
        <v>41</v>
      </c>
      <c r="O94" s="75"/>
      <c r="P94" s="192">
        <f>O94*H94</f>
        <v>0</v>
      </c>
      <c r="Q94" s="192">
        <v>0.001</v>
      </c>
      <c r="R94" s="192">
        <f>Q94*H94</f>
        <v>0.37583</v>
      </c>
      <c r="S94" s="192">
        <v>0</v>
      </c>
      <c r="T94" s="193">
        <f>S94*H94</f>
        <v>0</v>
      </c>
      <c r="AR94" s="13" t="s">
        <v>177</v>
      </c>
      <c r="AT94" s="13" t="s">
        <v>173</v>
      </c>
      <c r="AU94" s="13" t="s">
        <v>70</v>
      </c>
      <c r="AY94" s="13" t="s">
        <v>169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3" t="s">
        <v>77</v>
      </c>
      <c r="BK94" s="194">
        <f>ROUND(I94*H94,1)</f>
        <v>0</v>
      </c>
      <c r="BL94" s="13" t="s">
        <v>168</v>
      </c>
      <c r="BM94" s="13" t="s">
        <v>516</v>
      </c>
    </row>
    <row r="95" spans="2:51" s="9" customFormat="1" ht="12">
      <c r="B95" s="207"/>
      <c r="C95" s="208"/>
      <c r="D95" s="195" t="s">
        <v>180</v>
      </c>
      <c r="E95" s="209" t="s">
        <v>1</v>
      </c>
      <c r="F95" s="210" t="s">
        <v>517</v>
      </c>
      <c r="G95" s="208"/>
      <c r="H95" s="211">
        <v>375.83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180</v>
      </c>
      <c r="AU95" s="217" t="s">
        <v>70</v>
      </c>
      <c r="AV95" s="9" t="s">
        <v>79</v>
      </c>
      <c r="AW95" s="9" t="s">
        <v>32</v>
      </c>
      <c r="AX95" s="9" t="s">
        <v>77</v>
      </c>
      <c r="AY95" s="217" t="s">
        <v>169</v>
      </c>
    </row>
    <row r="96" spans="2:65" s="1" customFormat="1" ht="22.5" customHeight="1">
      <c r="B96" s="34"/>
      <c r="C96" s="184" t="s">
        <v>177</v>
      </c>
      <c r="D96" s="184" t="s">
        <v>163</v>
      </c>
      <c r="E96" s="185" t="s">
        <v>207</v>
      </c>
      <c r="F96" s="186" t="s">
        <v>208</v>
      </c>
      <c r="G96" s="187" t="s">
        <v>166</v>
      </c>
      <c r="H96" s="188">
        <v>90198</v>
      </c>
      <c r="I96" s="189"/>
      <c r="J96" s="188">
        <f>ROUND(I96*H96,1)</f>
        <v>0</v>
      </c>
      <c r="K96" s="186" t="s">
        <v>209</v>
      </c>
      <c r="L96" s="39"/>
      <c r="M96" s="190" t="s">
        <v>1</v>
      </c>
      <c r="N96" s="191" t="s">
        <v>41</v>
      </c>
      <c r="O96" s="75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13" t="s">
        <v>168</v>
      </c>
      <c r="AT96" s="13" t="s">
        <v>163</v>
      </c>
      <c r="AU96" s="13" t="s">
        <v>70</v>
      </c>
      <c r="AY96" s="13" t="s">
        <v>169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3" t="s">
        <v>77</v>
      </c>
      <c r="BK96" s="194">
        <f>ROUND(I96*H96,1)</f>
        <v>0</v>
      </c>
      <c r="BL96" s="13" t="s">
        <v>168</v>
      </c>
      <c r="BM96" s="13" t="s">
        <v>518</v>
      </c>
    </row>
    <row r="97" spans="2:51" s="9" customFormat="1" ht="12">
      <c r="B97" s="207"/>
      <c r="C97" s="208"/>
      <c r="D97" s="195" t="s">
        <v>180</v>
      </c>
      <c r="E97" s="209" t="s">
        <v>1</v>
      </c>
      <c r="F97" s="210" t="s">
        <v>519</v>
      </c>
      <c r="G97" s="208"/>
      <c r="H97" s="211">
        <v>90198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180</v>
      </c>
      <c r="AU97" s="217" t="s">
        <v>70</v>
      </c>
      <c r="AV97" s="9" t="s">
        <v>79</v>
      </c>
      <c r="AW97" s="9" t="s">
        <v>32</v>
      </c>
      <c r="AX97" s="9" t="s">
        <v>77</v>
      </c>
      <c r="AY97" s="217" t="s">
        <v>169</v>
      </c>
    </row>
    <row r="98" spans="2:65" s="1" customFormat="1" ht="16.5" customHeight="1">
      <c r="B98" s="34"/>
      <c r="C98" s="184" t="s">
        <v>212</v>
      </c>
      <c r="D98" s="184" t="s">
        <v>163</v>
      </c>
      <c r="E98" s="185" t="s">
        <v>213</v>
      </c>
      <c r="F98" s="186" t="s">
        <v>214</v>
      </c>
      <c r="G98" s="187" t="s">
        <v>215</v>
      </c>
      <c r="H98" s="188">
        <v>135.3</v>
      </c>
      <c r="I98" s="189"/>
      <c r="J98" s="188">
        <f>ROUND(I98*H98,1)</f>
        <v>0</v>
      </c>
      <c r="K98" s="186" t="s">
        <v>1</v>
      </c>
      <c r="L98" s="39"/>
      <c r="M98" s="190" t="s">
        <v>1</v>
      </c>
      <c r="N98" s="191" t="s">
        <v>41</v>
      </c>
      <c r="O98" s="75"/>
      <c r="P98" s="192">
        <f>O98*H98</f>
        <v>0</v>
      </c>
      <c r="Q98" s="192">
        <v>1</v>
      </c>
      <c r="R98" s="192">
        <f>Q98*H98</f>
        <v>135.3</v>
      </c>
      <c r="S98" s="192">
        <v>0</v>
      </c>
      <c r="T98" s="193">
        <f>S98*H98</f>
        <v>0</v>
      </c>
      <c r="AR98" s="13" t="s">
        <v>168</v>
      </c>
      <c r="AT98" s="13" t="s">
        <v>163</v>
      </c>
      <c r="AU98" s="13" t="s">
        <v>70</v>
      </c>
      <c r="AY98" s="13" t="s">
        <v>169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3" t="s">
        <v>77</v>
      </c>
      <c r="BK98" s="194">
        <f>ROUND(I98*H98,1)</f>
        <v>0</v>
      </c>
      <c r="BL98" s="13" t="s">
        <v>168</v>
      </c>
      <c r="BM98" s="13" t="s">
        <v>520</v>
      </c>
    </row>
    <row r="99" spans="2:47" s="1" customFormat="1" ht="12">
      <c r="B99" s="34"/>
      <c r="C99" s="35"/>
      <c r="D99" s="195" t="s">
        <v>171</v>
      </c>
      <c r="E99" s="35"/>
      <c r="F99" s="196" t="s">
        <v>214</v>
      </c>
      <c r="G99" s="35"/>
      <c r="H99" s="35"/>
      <c r="I99" s="139"/>
      <c r="J99" s="35"/>
      <c r="K99" s="35"/>
      <c r="L99" s="39"/>
      <c r="M99" s="197"/>
      <c r="N99" s="75"/>
      <c r="O99" s="75"/>
      <c r="P99" s="75"/>
      <c r="Q99" s="75"/>
      <c r="R99" s="75"/>
      <c r="S99" s="75"/>
      <c r="T99" s="76"/>
      <c r="AT99" s="13" t="s">
        <v>171</v>
      </c>
      <c r="AU99" s="13" t="s">
        <v>70</v>
      </c>
    </row>
    <row r="100" spans="2:51" s="9" customFormat="1" ht="12">
      <c r="B100" s="207"/>
      <c r="C100" s="208"/>
      <c r="D100" s="195" t="s">
        <v>180</v>
      </c>
      <c r="E100" s="209" t="s">
        <v>1</v>
      </c>
      <c r="F100" s="210" t="s">
        <v>521</v>
      </c>
      <c r="G100" s="208"/>
      <c r="H100" s="211">
        <v>135.3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180</v>
      </c>
      <c r="AU100" s="217" t="s">
        <v>70</v>
      </c>
      <c r="AV100" s="9" t="s">
        <v>79</v>
      </c>
      <c r="AW100" s="9" t="s">
        <v>32</v>
      </c>
      <c r="AX100" s="9" t="s">
        <v>77</v>
      </c>
      <c r="AY100" s="217" t="s">
        <v>169</v>
      </c>
    </row>
    <row r="101" spans="2:65" s="1" customFormat="1" ht="16.5" customHeight="1">
      <c r="B101" s="34"/>
      <c r="C101" s="184" t="s">
        <v>218</v>
      </c>
      <c r="D101" s="184" t="s">
        <v>163</v>
      </c>
      <c r="E101" s="185" t="s">
        <v>219</v>
      </c>
      <c r="F101" s="186" t="s">
        <v>220</v>
      </c>
      <c r="G101" s="187" t="s">
        <v>221</v>
      </c>
      <c r="H101" s="188">
        <v>6590</v>
      </c>
      <c r="I101" s="189"/>
      <c r="J101" s="188">
        <f>ROUND(I101*H101,1)</f>
        <v>0</v>
      </c>
      <c r="K101" s="186" t="s">
        <v>167</v>
      </c>
      <c r="L101" s="39"/>
      <c r="M101" s="190" t="s">
        <v>1</v>
      </c>
      <c r="N101" s="191" t="s">
        <v>41</v>
      </c>
      <c r="O101" s="75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3" t="s">
        <v>168</v>
      </c>
      <c r="AT101" s="13" t="s">
        <v>163</v>
      </c>
      <c r="AU101" s="13" t="s">
        <v>70</v>
      </c>
      <c r="AY101" s="13" t="s">
        <v>169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3" t="s">
        <v>77</v>
      </c>
      <c r="BK101" s="194">
        <f>ROUND(I101*H101,1)</f>
        <v>0</v>
      </c>
      <c r="BL101" s="13" t="s">
        <v>168</v>
      </c>
      <c r="BM101" s="13" t="s">
        <v>522</v>
      </c>
    </row>
    <row r="102" spans="2:47" s="1" customFormat="1" ht="12">
      <c r="B102" s="34"/>
      <c r="C102" s="35"/>
      <c r="D102" s="195" t="s">
        <v>171</v>
      </c>
      <c r="E102" s="35"/>
      <c r="F102" s="196" t="s">
        <v>223</v>
      </c>
      <c r="G102" s="35"/>
      <c r="H102" s="35"/>
      <c r="I102" s="139"/>
      <c r="J102" s="35"/>
      <c r="K102" s="35"/>
      <c r="L102" s="39"/>
      <c r="M102" s="197"/>
      <c r="N102" s="75"/>
      <c r="O102" s="75"/>
      <c r="P102" s="75"/>
      <c r="Q102" s="75"/>
      <c r="R102" s="75"/>
      <c r="S102" s="75"/>
      <c r="T102" s="76"/>
      <c r="AT102" s="13" t="s">
        <v>171</v>
      </c>
      <c r="AU102" s="13" t="s">
        <v>70</v>
      </c>
    </row>
    <row r="103" spans="2:51" s="9" customFormat="1" ht="12">
      <c r="B103" s="207"/>
      <c r="C103" s="208"/>
      <c r="D103" s="195" t="s">
        <v>180</v>
      </c>
      <c r="E103" s="209" t="s">
        <v>1</v>
      </c>
      <c r="F103" s="210" t="s">
        <v>523</v>
      </c>
      <c r="G103" s="208"/>
      <c r="H103" s="211">
        <v>6590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180</v>
      </c>
      <c r="AU103" s="217" t="s">
        <v>70</v>
      </c>
      <c r="AV103" s="9" t="s">
        <v>79</v>
      </c>
      <c r="AW103" s="9" t="s">
        <v>32</v>
      </c>
      <c r="AX103" s="9" t="s">
        <v>77</v>
      </c>
      <c r="AY103" s="217" t="s">
        <v>169</v>
      </c>
    </row>
    <row r="104" spans="2:65" s="1" customFormat="1" ht="16.5" customHeight="1">
      <c r="B104" s="34"/>
      <c r="C104" s="184" t="s">
        <v>225</v>
      </c>
      <c r="D104" s="184" t="s">
        <v>163</v>
      </c>
      <c r="E104" s="185" t="s">
        <v>226</v>
      </c>
      <c r="F104" s="186" t="s">
        <v>227</v>
      </c>
      <c r="G104" s="187" t="s">
        <v>215</v>
      </c>
      <c r="H104" s="188">
        <v>0.2</v>
      </c>
      <c r="I104" s="189"/>
      <c r="J104" s="188">
        <f>ROUND(I104*H104,1)</f>
        <v>0</v>
      </c>
      <c r="K104" s="186" t="s">
        <v>1</v>
      </c>
      <c r="L104" s="39"/>
      <c r="M104" s="190" t="s">
        <v>1</v>
      </c>
      <c r="N104" s="191" t="s">
        <v>41</v>
      </c>
      <c r="O104" s="75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3" t="s">
        <v>168</v>
      </c>
      <c r="AT104" s="13" t="s">
        <v>163</v>
      </c>
      <c r="AU104" s="13" t="s">
        <v>70</v>
      </c>
      <c r="AY104" s="13" t="s">
        <v>169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3" t="s">
        <v>77</v>
      </c>
      <c r="BK104" s="194">
        <f>ROUND(I104*H104,1)</f>
        <v>0</v>
      </c>
      <c r="BL104" s="13" t="s">
        <v>168</v>
      </c>
      <c r="BM104" s="13" t="s">
        <v>524</v>
      </c>
    </row>
    <row r="105" spans="2:47" s="1" customFormat="1" ht="12">
      <c r="B105" s="34"/>
      <c r="C105" s="35"/>
      <c r="D105" s="195" t="s">
        <v>171</v>
      </c>
      <c r="E105" s="35"/>
      <c r="F105" s="196" t="s">
        <v>229</v>
      </c>
      <c r="G105" s="35"/>
      <c r="H105" s="35"/>
      <c r="I105" s="139"/>
      <c r="J105" s="35"/>
      <c r="K105" s="35"/>
      <c r="L105" s="39"/>
      <c r="M105" s="197"/>
      <c r="N105" s="75"/>
      <c r="O105" s="75"/>
      <c r="P105" s="75"/>
      <c r="Q105" s="75"/>
      <c r="R105" s="75"/>
      <c r="S105" s="75"/>
      <c r="T105" s="76"/>
      <c r="AT105" s="13" t="s">
        <v>171</v>
      </c>
      <c r="AU105" s="13" t="s">
        <v>70</v>
      </c>
    </row>
    <row r="106" spans="2:51" s="9" customFormat="1" ht="12">
      <c r="B106" s="207"/>
      <c r="C106" s="208"/>
      <c r="D106" s="195" t="s">
        <v>180</v>
      </c>
      <c r="E106" s="209" t="s">
        <v>1</v>
      </c>
      <c r="F106" s="210" t="s">
        <v>525</v>
      </c>
      <c r="G106" s="208"/>
      <c r="H106" s="211">
        <v>0.2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180</v>
      </c>
      <c r="AU106" s="217" t="s">
        <v>70</v>
      </c>
      <c r="AV106" s="9" t="s">
        <v>79</v>
      </c>
      <c r="AW106" s="9" t="s">
        <v>32</v>
      </c>
      <c r="AX106" s="9" t="s">
        <v>77</v>
      </c>
      <c r="AY106" s="217" t="s">
        <v>169</v>
      </c>
    </row>
    <row r="107" spans="2:65" s="1" customFormat="1" ht="16.5" customHeight="1">
      <c r="B107" s="34"/>
      <c r="C107" s="198" t="s">
        <v>231</v>
      </c>
      <c r="D107" s="198" t="s">
        <v>173</v>
      </c>
      <c r="E107" s="199" t="s">
        <v>232</v>
      </c>
      <c r="F107" s="200" t="s">
        <v>233</v>
      </c>
      <c r="G107" s="201" t="s">
        <v>204</v>
      </c>
      <c r="H107" s="202">
        <v>197.7</v>
      </c>
      <c r="I107" s="203"/>
      <c r="J107" s="202">
        <f>ROUND(I107*H107,1)</f>
        <v>0</v>
      </c>
      <c r="K107" s="200" t="s">
        <v>167</v>
      </c>
      <c r="L107" s="204"/>
      <c r="M107" s="205" t="s">
        <v>1</v>
      </c>
      <c r="N107" s="206" t="s">
        <v>41</v>
      </c>
      <c r="O107" s="75"/>
      <c r="P107" s="192">
        <f>O107*H107</f>
        <v>0</v>
      </c>
      <c r="Q107" s="192">
        <v>1</v>
      </c>
      <c r="R107" s="192">
        <f>Q107*H107</f>
        <v>197.7</v>
      </c>
      <c r="S107" s="192">
        <v>0</v>
      </c>
      <c r="T107" s="193">
        <f>S107*H107</f>
        <v>0</v>
      </c>
      <c r="AR107" s="13" t="s">
        <v>177</v>
      </c>
      <c r="AT107" s="13" t="s">
        <v>173</v>
      </c>
      <c r="AU107" s="13" t="s">
        <v>70</v>
      </c>
      <c r="AY107" s="13" t="s">
        <v>169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3" t="s">
        <v>77</v>
      </c>
      <c r="BK107" s="194">
        <f>ROUND(I107*H107,1)</f>
        <v>0</v>
      </c>
      <c r="BL107" s="13" t="s">
        <v>168</v>
      </c>
      <c r="BM107" s="13" t="s">
        <v>526</v>
      </c>
    </row>
    <row r="108" spans="2:47" s="1" customFormat="1" ht="12">
      <c r="B108" s="34"/>
      <c r="C108" s="35"/>
      <c r="D108" s="195" t="s">
        <v>171</v>
      </c>
      <c r="E108" s="35"/>
      <c r="F108" s="196" t="s">
        <v>235</v>
      </c>
      <c r="G108" s="35"/>
      <c r="H108" s="35"/>
      <c r="I108" s="139"/>
      <c r="J108" s="35"/>
      <c r="K108" s="35"/>
      <c r="L108" s="39"/>
      <c r="M108" s="197"/>
      <c r="N108" s="75"/>
      <c r="O108" s="75"/>
      <c r="P108" s="75"/>
      <c r="Q108" s="75"/>
      <c r="R108" s="75"/>
      <c r="S108" s="75"/>
      <c r="T108" s="76"/>
      <c r="AT108" s="13" t="s">
        <v>171</v>
      </c>
      <c r="AU108" s="13" t="s">
        <v>70</v>
      </c>
    </row>
    <row r="109" spans="2:51" s="9" customFormat="1" ht="12">
      <c r="B109" s="207"/>
      <c r="C109" s="208"/>
      <c r="D109" s="195" t="s">
        <v>180</v>
      </c>
      <c r="E109" s="209" t="s">
        <v>1</v>
      </c>
      <c r="F109" s="210" t="s">
        <v>527</v>
      </c>
      <c r="G109" s="208"/>
      <c r="H109" s="211">
        <v>197.7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180</v>
      </c>
      <c r="AU109" s="217" t="s">
        <v>70</v>
      </c>
      <c r="AV109" s="9" t="s">
        <v>79</v>
      </c>
      <c r="AW109" s="9" t="s">
        <v>32</v>
      </c>
      <c r="AX109" s="9" t="s">
        <v>77</v>
      </c>
      <c r="AY109" s="217" t="s">
        <v>169</v>
      </c>
    </row>
    <row r="110" spans="2:65" s="1" customFormat="1" ht="16.5" customHeight="1">
      <c r="B110" s="34"/>
      <c r="C110" s="184" t="s">
        <v>237</v>
      </c>
      <c r="D110" s="184" t="s">
        <v>163</v>
      </c>
      <c r="E110" s="185" t="s">
        <v>238</v>
      </c>
      <c r="F110" s="186" t="s">
        <v>239</v>
      </c>
      <c r="G110" s="187" t="s">
        <v>215</v>
      </c>
      <c r="H110" s="188">
        <v>0.33</v>
      </c>
      <c r="I110" s="189"/>
      <c r="J110" s="188">
        <f>ROUND(I110*H110,1)</f>
        <v>0</v>
      </c>
      <c r="K110" s="186" t="s">
        <v>209</v>
      </c>
      <c r="L110" s="39"/>
      <c r="M110" s="190" t="s">
        <v>1</v>
      </c>
      <c r="N110" s="191" t="s">
        <v>41</v>
      </c>
      <c r="O110" s="75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3" t="s">
        <v>168</v>
      </c>
      <c r="AT110" s="13" t="s">
        <v>163</v>
      </c>
      <c r="AU110" s="13" t="s">
        <v>70</v>
      </c>
      <c r="AY110" s="13" t="s">
        <v>169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3" t="s">
        <v>77</v>
      </c>
      <c r="BK110" s="194">
        <f>ROUND(I110*H110,1)</f>
        <v>0</v>
      </c>
      <c r="BL110" s="13" t="s">
        <v>168</v>
      </c>
      <c r="BM110" s="13" t="s">
        <v>528</v>
      </c>
    </row>
    <row r="111" spans="2:47" s="1" customFormat="1" ht="12">
      <c r="B111" s="34"/>
      <c r="C111" s="35"/>
      <c r="D111" s="195" t="s">
        <v>171</v>
      </c>
      <c r="E111" s="35"/>
      <c r="F111" s="196" t="s">
        <v>229</v>
      </c>
      <c r="G111" s="35"/>
      <c r="H111" s="35"/>
      <c r="I111" s="139"/>
      <c r="J111" s="35"/>
      <c r="K111" s="35"/>
      <c r="L111" s="39"/>
      <c r="M111" s="197"/>
      <c r="N111" s="75"/>
      <c r="O111" s="75"/>
      <c r="P111" s="75"/>
      <c r="Q111" s="75"/>
      <c r="R111" s="75"/>
      <c r="S111" s="75"/>
      <c r="T111" s="76"/>
      <c r="AT111" s="13" t="s">
        <v>171</v>
      </c>
      <c r="AU111" s="13" t="s">
        <v>70</v>
      </c>
    </row>
    <row r="112" spans="2:51" s="9" customFormat="1" ht="12">
      <c r="B112" s="207"/>
      <c r="C112" s="208"/>
      <c r="D112" s="195" t="s">
        <v>180</v>
      </c>
      <c r="E112" s="209" t="s">
        <v>1</v>
      </c>
      <c r="F112" s="210" t="s">
        <v>529</v>
      </c>
      <c r="G112" s="208"/>
      <c r="H112" s="211">
        <v>0.33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180</v>
      </c>
      <c r="AU112" s="217" t="s">
        <v>70</v>
      </c>
      <c r="AV112" s="9" t="s">
        <v>79</v>
      </c>
      <c r="AW112" s="9" t="s">
        <v>32</v>
      </c>
      <c r="AX112" s="9" t="s">
        <v>77</v>
      </c>
      <c r="AY112" s="217" t="s">
        <v>169</v>
      </c>
    </row>
    <row r="113" spans="2:65" s="1" customFormat="1" ht="16.5" customHeight="1">
      <c r="B113" s="34"/>
      <c r="C113" s="198" t="s">
        <v>242</v>
      </c>
      <c r="D113" s="198" t="s">
        <v>173</v>
      </c>
      <c r="E113" s="199" t="s">
        <v>243</v>
      </c>
      <c r="F113" s="200" t="s">
        <v>244</v>
      </c>
      <c r="G113" s="201" t="s">
        <v>204</v>
      </c>
      <c r="H113" s="202">
        <v>329.5</v>
      </c>
      <c r="I113" s="203"/>
      <c r="J113" s="202">
        <f>ROUND(I113*H113,1)</f>
        <v>0</v>
      </c>
      <c r="K113" s="200" t="s">
        <v>209</v>
      </c>
      <c r="L113" s="204"/>
      <c r="M113" s="205" t="s">
        <v>1</v>
      </c>
      <c r="N113" s="206" t="s">
        <v>41</v>
      </c>
      <c r="O113" s="75"/>
      <c r="P113" s="192">
        <f>O113*H113</f>
        <v>0</v>
      </c>
      <c r="Q113" s="192">
        <v>0.001</v>
      </c>
      <c r="R113" s="192">
        <f>Q113*H113</f>
        <v>0.3295</v>
      </c>
      <c r="S113" s="192">
        <v>0</v>
      </c>
      <c r="T113" s="193">
        <f>S113*H113</f>
        <v>0</v>
      </c>
      <c r="AR113" s="13" t="s">
        <v>177</v>
      </c>
      <c r="AT113" s="13" t="s">
        <v>173</v>
      </c>
      <c r="AU113" s="13" t="s">
        <v>70</v>
      </c>
      <c r="AY113" s="13" t="s">
        <v>169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3" t="s">
        <v>77</v>
      </c>
      <c r="BK113" s="194">
        <f>ROUND(I113*H113,1)</f>
        <v>0</v>
      </c>
      <c r="BL113" s="13" t="s">
        <v>168</v>
      </c>
      <c r="BM113" s="13" t="s">
        <v>530</v>
      </c>
    </row>
    <row r="114" spans="2:47" s="1" customFormat="1" ht="12">
      <c r="B114" s="34"/>
      <c r="C114" s="35"/>
      <c r="D114" s="195" t="s">
        <v>171</v>
      </c>
      <c r="E114" s="35"/>
      <c r="F114" s="196" t="s">
        <v>244</v>
      </c>
      <c r="G114" s="35"/>
      <c r="H114" s="35"/>
      <c r="I114" s="139"/>
      <c r="J114" s="35"/>
      <c r="K114" s="35"/>
      <c r="L114" s="39"/>
      <c r="M114" s="197"/>
      <c r="N114" s="75"/>
      <c r="O114" s="75"/>
      <c r="P114" s="75"/>
      <c r="Q114" s="75"/>
      <c r="R114" s="75"/>
      <c r="S114" s="75"/>
      <c r="T114" s="76"/>
      <c r="AT114" s="13" t="s">
        <v>171</v>
      </c>
      <c r="AU114" s="13" t="s">
        <v>70</v>
      </c>
    </row>
    <row r="115" spans="2:51" s="9" customFormat="1" ht="12">
      <c r="B115" s="207"/>
      <c r="C115" s="208"/>
      <c r="D115" s="195" t="s">
        <v>180</v>
      </c>
      <c r="E115" s="209" t="s">
        <v>1</v>
      </c>
      <c r="F115" s="210" t="s">
        <v>531</v>
      </c>
      <c r="G115" s="208"/>
      <c r="H115" s="211">
        <v>329.5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180</v>
      </c>
      <c r="AU115" s="217" t="s">
        <v>70</v>
      </c>
      <c r="AV115" s="9" t="s">
        <v>79</v>
      </c>
      <c r="AW115" s="9" t="s">
        <v>32</v>
      </c>
      <c r="AX115" s="9" t="s">
        <v>77</v>
      </c>
      <c r="AY115" s="217" t="s">
        <v>169</v>
      </c>
    </row>
    <row r="116" spans="2:65" s="1" customFormat="1" ht="16.5" customHeight="1">
      <c r="B116" s="34"/>
      <c r="C116" s="184" t="s">
        <v>8</v>
      </c>
      <c r="D116" s="184" t="s">
        <v>163</v>
      </c>
      <c r="E116" s="185" t="s">
        <v>247</v>
      </c>
      <c r="F116" s="186" t="s">
        <v>248</v>
      </c>
      <c r="G116" s="187" t="s">
        <v>221</v>
      </c>
      <c r="H116" s="188">
        <v>2587</v>
      </c>
      <c r="I116" s="189"/>
      <c r="J116" s="188">
        <f>ROUND(I116*H116,1)</f>
        <v>0</v>
      </c>
      <c r="K116" s="186" t="s">
        <v>209</v>
      </c>
      <c r="L116" s="39"/>
      <c r="M116" s="190" t="s">
        <v>1</v>
      </c>
      <c r="N116" s="191" t="s">
        <v>41</v>
      </c>
      <c r="O116" s="75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13" t="s">
        <v>168</v>
      </c>
      <c r="AT116" s="13" t="s">
        <v>163</v>
      </c>
      <c r="AU116" s="13" t="s">
        <v>70</v>
      </c>
      <c r="AY116" s="13" t="s">
        <v>169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3" t="s">
        <v>77</v>
      </c>
      <c r="BK116" s="194">
        <f>ROUND(I116*H116,1)</f>
        <v>0</v>
      </c>
      <c r="BL116" s="13" t="s">
        <v>168</v>
      </c>
      <c r="BM116" s="13" t="s">
        <v>532</v>
      </c>
    </row>
    <row r="117" spans="2:47" s="1" customFormat="1" ht="12">
      <c r="B117" s="34"/>
      <c r="C117" s="35"/>
      <c r="D117" s="195" t="s">
        <v>171</v>
      </c>
      <c r="E117" s="35"/>
      <c r="F117" s="196" t="s">
        <v>250</v>
      </c>
      <c r="G117" s="35"/>
      <c r="H117" s="35"/>
      <c r="I117" s="139"/>
      <c r="J117" s="35"/>
      <c r="K117" s="35"/>
      <c r="L117" s="39"/>
      <c r="M117" s="197"/>
      <c r="N117" s="75"/>
      <c r="O117" s="75"/>
      <c r="P117" s="75"/>
      <c r="Q117" s="75"/>
      <c r="R117" s="75"/>
      <c r="S117" s="75"/>
      <c r="T117" s="76"/>
      <c r="AT117" s="13" t="s">
        <v>171</v>
      </c>
      <c r="AU117" s="13" t="s">
        <v>70</v>
      </c>
    </row>
    <row r="118" spans="2:51" s="9" customFormat="1" ht="12">
      <c r="B118" s="207"/>
      <c r="C118" s="208"/>
      <c r="D118" s="195" t="s">
        <v>180</v>
      </c>
      <c r="E118" s="209" t="s">
        <v>1</v>
      </c>
      <c r="F118" s="210" t="s">
        <v>533</v>
      </c>
      <c r="G118" s="208"/>
      <c r="H118" s="211">
        <v>2587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180</v>
      </c>
      <c r="AU118" s="217" t="s">
        <v>70</v>
      </c>
      <c r="AV118" s="9" t="s">
        <v>79</v>
      </c>
      <c r="AW118" s="9" t="s">
        <v>32</v>
      </c>
      <c r="AX118" s="9" t="s">
        <v>77</v>
      </c>
      <c r="AY118" s="217" t="s">
        <v>169</v>
      </c>
    </row>
    <row r="119" spans="2:65" s="1" customFormat="1" ht="16.5" customHeight="1">
      <c r="B119" s="34"/>
      <c r="C119" s="184" t="s">
        <v>256</v>
      </c>
      <c r="D119" s="184" t="s">
        <v>163</v>
      </c>
      <c r="E119" s="185" t="s">
        <v>534</v>
      </c>
      <c r="F119" s="186" t="s">
        <v>535</v>
      </c>
      <c r="G119" s="187" t="s">
        <v>221</v>
      </c>
      <c r="H119" s="188">
        <v>5580</v>
      </c>
      <c r="I119" s="189"/>
      <c r="J119" s="188">
        <f>ROUND(I119*H119,1)</f>
        <v>0</v>
      </c>
      <c r="K119" s="186" t="s">
        <v>209</v>
      </c>
      <c r="L119" s="39"/>
      <c r="M119" s="190" t="s">
        <v>1</v>
      </c>
      <c r="N119" s="191" t="s">
        <v>41</v>
      </c>
      <c r="O119" s="75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3" t="s">
        <v>168</v>
      </c>
      <c r="AT119" s="13" t="s">
        <v>163</v>
      </c>
      <c r="AU119" s="13" t="s">
        <v>70</v>
      </c>
      <c r="AY119" s="13" t="s">
        <v>169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3" t="s">
        <v>77</v>
      </c>
      <c r="BK119" s="194">
        <f>ROUND(I119*H119,1)</f>
        <v>0</v>
      </c>
      <c r="BL119" s="13" t="s">
        <v>168</v>
      </c>
      <c r="BM119" s="13" t="s">
        <v>536</v>
      </c>
    </row>
    <row r="120" spans="2:47" s="1" customFormat="1" ht="12">
      <c r="B120" s="34"/>
      <c r="C120" s="35"/>
      <c r="D120" s="195" t="s">
        <v>171</v>
      </c>
      <c r="E120" s="35"/>
      <c r="F120" s="196" t="s">
        <v>537</v>
      </c>
      <c r="G120" s="35"/>
      <c r="H120" s="35"/>
      <c r="I120" s="139"/>
      <c r="J120" s="35"/>
      <c r="K120" s="35"/>
      <c r="L120" s="39"/>
      <c r="M120" s="197"/>
      <c r="N120" s="75"/>
      <c r="O120" s="75"/>
      <c r="P120" s="75"/>
      <c r="Q120" s="75"/>
      <c r="R120" s="75"/>
      <c r="S120" s="75"/>
      <c r="T120" s="76"/>
      <c r="AT120" s="13" t="s">
        <v>171</v>
      </c>
      <c r="AU120" s="13" t="s">
        <v>70</v>
      </c>
    </row>
    <row r="121" spans="2:65" s="1" customFormat="1" ht="16.5" customHeight="1">
      <c r="B121" s="34"/>
      <c r="C121" s="198" t="s">
        <v>261</v>
      </c>
      <c r="D121" s="198" t="s">
        <v>173</v>
      </c>
      <c r="E121" s="199" t="s">
        <v>538</v>
      </c>
      <c r="F121" s="200" t="s">
        <v>539</v>
      </c>
      <c r="G121" s="201" t="s">
        <v>221</v>
      </c>
      <c r="H121" s="202">
        <v>50</v>
      </c>
      <c r="I121" s="203"/>
      <c r="J121" s="202">
        <f>ROUND(I121*H121,1)</f>
        <v>0</v>
      </c>
      <c r="K121" s="200" t="s">
        <v>1</v>
      </c>
      <c r="L121" s="204"/>
      <c r="M121" s="205" t="s">
        <v>1</v>
      </c>
      <c r="N121" s="206" t="s">
        <v>41</v>
      </c>
      <c r="O121" s="75"/>
      <c r="P121" s="192">
        <f>O121*H121</f>
        <v>0</v>
      </c>
      <c r="Q121" s="192">
        <v>0.0015</v>
      </c>
      <c r="R121" s="192">
        <f>Q121*H121</f>
        <v>0.075</v>
      </c>
      <c r="S121" s="192">
        <v>0</v>
      </c>
      <c r="T121" s="193">
        <f>S121*H121</f>
        <v>0</v>
      </c>
      <c r="AR121" s="13" t="s">
        <v>177</v>
      </c>
      <c r="AT121" s="13" t="s">
        <v>173</v>
      </c>
      <c r="AU121" s="13" t="s">
        <v>70</v>
      </c>
      <c r="AY121" s="13" t="s">
        <v>169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3" t="s">
        <v>77</v>
      </c>
      <c r="BK121" s="194">
        <f>ROUND(I121*H121,1)</f>
        <v>0</v>
      </c>
      <c r="BL121" s="13" t="s">
        <v>168</v>
      </c>
      <c r="BM121" s="13" t="s">
        <v>540</v>
      </c>
    </row>
    <row r="122" spans="2:47" s="1" customFormat="1" ht="12">
      <c r="B122" s="34"/>
      <c r="C122" s="35"/>
      <c r="D122" s="195" t="s">
        <v>171</v>
      </c>
      <c r="E122" s="35"/>
      <c r="F122" s="196" t="s">
        <v>541</v>
      </c>
      <c r="G122" s="35"/>
      <c r="H122" s="35"/>
      <c r="I122" s="139"/>
      <c r="J122" s="35"/>
      <c r="K122" s="35"/>
      <c r="L122" s="39"/>
      <c r="M122" s="197"/>
      <c r="N122" s="75"/>
      <c r="O122" s="75"/>
      <c r="P122" s="75"/>
      <c r="Q122" s="75"/>
      <c r="R122" s="75"/>
      <c r="S122" s="75"/>
      <c r="T122" s="76"/>
      <c r="AT122" s="13" t="s">
        <v>171</v>
      </c>
      <c r="AU122" s="13" t="s">
        <v>70</v>
      </c>
    </row>
    <row r="123" spans="2:65" s="1" customFormat="1" ht="16.5" customHeight="1">
      <c r="B123" s="34"/>
      <c r="C123" s="198" t="s">
        <v>265</v>
      </c>
      <c r="D123" s="198" t="s">
        <v>173</v>
      </c>
      <c r="E123" s="199" t="s">
        <v>273</v>
      </c>
      <c r="F123" s="200" t="s">
        <v>274</v>
      </c>
      <c r="G123" s="201" t="s">
        <v>221</v>
      </c>
      <c r="H123" s="202">
        <v>80</v>
      </c>
      <c r="I123" s="203"/>
      <c r="J123" s="202">
        <f>ROUND(I123*H123,1)</f>
        <v>0</v>
      </c>
      <c r="K123" s="200" t="s">
        <v>1</v>
      </c>
      <c r="L123" s="204"/>
      <c r="M123" s="205" t="s">
        <v>1</v>
      </c>
      <c r="N123" s="206" t="s">
        <v>41</v>
      </c>
      <c r="O123" s="75"/>
      <c r="P123" s="192">
        <f>O123*H123</f>
        <v>0</v>
      </c>
      <c r="Q123" s="192">
        <v>0.0015</v>
      </c>
      <c r="R123" s="192">
        <f>Q123*H123</f>
        <v>0.12</v>
      </c>
      <c r="S123" s="192">
        <v>0</v>
      </c>
      <c r="T123" s="193">
        <f>S123*H123</f>
        <v>0</v>
      </c>
      <c r="AR123" s="13" t="s">
        <v>177</v>
      </c>
      <c r="AT123" s="13" t="s">
        <v>173</v>
      </c>
      <c r="AU123" s="13" t="s">
        <v>70</v>
      </c>
      <c r="AY123" s="13" t="s">
        <v>169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3" t="s">
        <v>77</v>
      </c>
      <c r="BK123" s="194">
        <f>ROUND(I123*H123,1)</f>
        <v>0</v>
      </c>
      <c r="BL123" s="13" t="s">
        <v>168</v>
      </c>
      <c r="BM123" s="13" t="s">
        <v>542</v>
      </c>
    </row>
    <row r="124" spans="2:47" s="1" customFormat="1" ht="12">
      <c r="B124" s="34"/>
      <c r="C124" s="35"/>
      <c r="D124" s="195" t="s">
        <v>171</v>
      </c>
      <c r="E124" s="35"/>
      <c r="F124" s="196" t="s">
        <v>274</v>
      </c>
      <c r="G124" s="35"/>
      <c r="H124" s="35"/>
      <c r="I124" s="139"/>
      <c r="J124" s="35"/>
      <c r="K124" s="35"/>
      <c r="L124" s="39"/>
      <c r="M124" s="197"/>
      <c r="N124" s="75"/>
      <c r="O124" s="75"/>
      <c r="P124" s="75"/>
      <c r="Q124" s="75"/>
      <c r="R124" s="75"/>
      <c r="S124" s="75"/>
      <c r="T124" s="76"/>
      <c r="AT124" s="13" t="s">
        <v>171</v>
      </c>
      <c r="AU124" s="13" t="s">
        <v>70</v>
      </c>
    </row>
    <row r="125" spans="2:65" s="1" customFormat="1" ht="16.5" customHeight="1">
      <c r="B125" s="34"/>
      <c r="C125" s="198" t="s">
        <v>269</v>
      </c>
      <c r="D125" s="198" t="s">
        <v>173</v>
      </c>
      <c r="E125" s="199" t="s">
        <v>543</v>
      </c>
      <c r="F125" s="200" t="s">
        <v>544</v>
      </c>
      <c r="G125" s="201" t="s">
        <v>221</v>
      </c>
      <c r="H125" s="202">
        <v>20</v>
      </c>
      <c r="I125" s="203"/>
      <c r="J125" s="202">
        <f>ROUND(I125*H125,1)</f>
        <v>0</v>
      </c>
      <c r="K125" s="200" t="s">
        <v>1</v>
      </c>
      <c r="L125" s="204"/>
      <c r="M125" s="205" t="s">
        <v>1</v>
      </c>
      <c r="N125" s="206" t="s">
        <v>41</v>
      </c>
      <c r="O125" s="75"/>
      <c r="P125" s="192">
        <f>O125*H125</f>
        <v>0</v>
      </c>
      <c r="Q125" s="192">
        <v>0.0015</v>
      </c>
      <c r="R125" s="192">
        <f>Q125*H125</f>
        <v>0.03</v>
      </c>
      <c r="S125" s="192">
        <v>0</v>
      </c>
      <c r="T125" s="193">
        <f>S125*H125</f>
        <v>0</v>
      </c>
      <c r="AR125" s="13" t="s">
        <v>177</v>
      </c>
      <c r="AT125" s="13" t="s">
        <v>173</v>
      </c>
      <c r="AU125" s="13" t="s">
        <v>70</v>
      </c>
      <c r="AY125" s="13" t="s">
        <v>169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3" t="s">
        <v>77</v>
      </c>
      <c r="BK125" s="194">
        <f>ROUND(I125*H125,1)</f>
        <v>0</v>
      </c>
      <c r="BL125" s="13" t="s">
        <v>168</v>
      </c>
      <c r="BM125" s="13" t="s">
        <v>545</v>
      </c>
    </row>
    <row r="126" spans="2:47" s="1" customFormat="1" ht="12">
      <c r="B126" s="34"/>
      <c r="C126" s="35"/>
      <c r="D126" s="195" t="s">
        <v>171</v>
      </c>
      <c r="E126" s="35"/>
      <c r="F126" s="196" t="s">
        <v>544</v>
      </c>
      <c r="G126" s="35"/>
      <c r="H126" s="35"/>
      <c r="I126" s="139"/>
      <c r="J126" s="35"/>
      <c r="K126" s="35"/>
      <c r="L126" s="39"/>
      <c r="M126" s="197"/>
      <c r="N126" s="75"/>
      <c r="O126" s="75"/>
      <c r="P126" s="75"/>
      <c r="Q126" s="75"/>
      <c r="R126" s="75"/>
      <c r="S126" s="75"/>
      <c r="T126" s="76"/>
      <c r="AT126" s="13" t="s">
        <v>171</v>
      </c>
      <c r="AU126" s="13" t="s">
        <v>70</v>
      </c>
    </row>
    <row r="127" spans="2:65" s="1" customFormat="1" ht="16.5" customHeight="1">
      <c r="B127" s="34"/>
      <c r="C127" s="198" t="s">
        <v>7</v>
      </c>
      <c r="D127" s="198" t="s">
        <v>173</v>
      </c>
      <c r="E127" s="199" t="s">
        <v>266</v>
      </c>
      <c r="F127" s="200" t="s">
        <v>267</v>
      </c>
      <c r="G127" s="201" t="s">
        <v>221</v>
      </c>
      <c r="H127" s="202">
        <v>280</v>
      </c>
      <c r="I127" s="203"/>
      <c r="J127" s="202">
        <f>ROUND(I127*H127,1)</f>
        <v>0</v>
      </c>
      <c r="K127" s="200" t="s">
        <v>1</v>
      </c>
      <c r="L127" s="204"/>
      <c r="M127" s="205" t="s">
        <v>1</v>
      </c>
      <c r="N127" s="206" t="s">
        <v>41</v>
      </c>
      <c r="O127" s="75"/>
      <c r="P127" s="192">
        <f>O127*H127</f>
        <v>0</v>
      </c>
      <c r="Q127" s="192">
        <v>0.0015</v>
      </c>
      <c r="R127" s="192">
        <f>Q127*H127</f>
        <v>0.42</v>
      </c>
      <c r="S127" s="192">
        <v>0</v>
      </c>
      <c r="T127" s="193">
        <f>S127*H127</f>
        <v>0</v>
      </c>
      <c r="AR127" s="13" t="s">
        <v>177</v>
      </c>
      <c r="AT127" s="13" t="s">
        <v>173</v>
      </c>
      <c r="AU127" s="13" t="s">
        <v>70</v>
      </c>
      <c r="AY127" s="13" t="s">
        <v>169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3" t="s">
        <v>77</v>
      </c>
      <c r="BK127" s="194">
        <f>ROUND(I127*H127,1)</f>
        <v>0</v>
      </c>
      <c r="BL127" s="13" t="s">
        <v>168</v>
      </c>
      <c r="BM127" s="13" t="s">
        <v>546</v>
      </c>
    </row>
    <row r="128" spans="2:47" s="1" customFormat="1" ht="12">
      <c r="B128" s="34"/>
      <c r="C128" s="35"/>
      <c r="D128" s="195" t="s">
        <v>171</v>
      </c>
      <c r="E128" s="35"/>
      <c r="F128" s="196" t="s">
        <v>267</v>
      </c>
      <c r="G128" s="35"/>
      <c r="H128" s="35"/>
      <c r="I128" s="139"/>
      <c r="J128" s="35"/>
      <c r="K128" s="35"/>
      <c r="L128" s="39"/>
      <c r="M128" s="197"/>
      <c r="N128" s="75"/>
      <c r="O128" s="75"/>
      <c r="P128" s="75"/>
      <c r="Q128" s="75"/>
      <c r="R128" s="75"/>
      <c r="S128" s="75"/>
      <c r="T128" s="76"/>
      <c r="AT128" s="13" t="s">
        <v>171</v>
      </c>
      <c r="AU128" s="13" t="s">
        <v>70</v>
      </c>
    </row>
    <row r="129" spans="2:65" s="1" customFormat="1" ht="16.5" customHeight="1">
      <c r="B129" s="34"/>
      <c r="C129" s="198" t="s">
        <v>276</v>
      </c>
      <c r="D129" s="198" t="s">
        <v>173</v>
      </c>
      <c r="E129" s="199" t="s">
        <v>262</v>
      </c>
      <c r="F129" s="200" t="s">
        <v>263</v>
      </c>
      <c r="G129" s="201" t="s">
        <v>221</v>
      </c>
      <c r="H129" s="202">
        <v>90</v>
      </c>
      <c r="I129" s="203"/>
      <c r="J129" s="202">
        <f>ROUND(I129*H129,1)</f>
        <v>0</v>
      </c>
      <c r="K129" s="200" t="s">
        <v>1</v>
      </c>
      <c r="L129" s="204"/>
      <c r="M129" s="205" t="s">
        <v>1</v>
      </c>
      <c r="N129" s="206" t="s">
        <v>41</v>
      </c>
      <c r="O129" s="75"/>
      <c r="P129" s="192">
        <f>O129*H129</f>
        <v>0</v>
      </c>
      <c r="Q129" s="192">
        <v>0.0015</v>
      </c>
      <c r="R129" s="192">
        <f>Q129*H129</f>
        <v>0.135</v>
      </c>
      <c r="S129" s="192">
        <v>0</v>
      </c>
      <c r="T129" s="193">
        <f>S129*H129</f>
        <v>0</v>
      </c>
      <c r="AR129" s="13" t="s">
        <v>177</v>
      </c>
      <c r="AT129" s="13" t="s">
        <v>173</v>
      </c>
      <c r="AU129" s="13" t="s">
        <v>70</v>
      </c>
      <c r="AY129" s="13" t="s">
        <v>169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3" t="s">
        <v>77</v>
      </c>
      <c r="BK129" s="194">
        <f>ROUND(I129*H129,1)</f>
        <v>0</v>
      </c>
      <c r="BL129" s="13" t="s">
        <v>168</v>
      </c>
      <c r="BM129" s="13" t="s">
        <v>547</v>
      </c>
    </row>
    <row r="130" spans="2:47" s="1" customFormat="1" ht="12">
      <c r="B130" s="34"/>
      <c r="C130" s="35"/>
      <c r="D130" s="195" t="s">
        <v>171</v>
      </c>
      <c r="E130" s="35"/>
      <c r="F130" s="196" t="s">
        <v>263</v>
      </c>
      <c r="G130" s="35"/>
      <c r="H130" s="35"/>
      <c r="I130" s="139"/>
      <c r="J130" s="35"/>
      <c r="K130" s="35"/>
      <c r="L130" s="39"/>
      <c r="M130" s="197"/>
      <c r="N130" s="75"/>
      <c r="O130" s="75"/>
      <c r="P130" s="75"/>
      <c r="Q130" s="75"/>
      <c r="R130" s="75"/>
      <c r="S130" s="75"/>
      <c r="T130" s="76"/>
      <c r="AT130" s="13" t="s">
        <v>171</v>
      </c>
      <c r="AU130" s="13" t="s">
        <v>70</v>
      </c>
    </row>
    <row r="131" spans="2:65" s="1" customFormat="1" ht="16.5" customHeight="1">
      <c r="B131" s="34"/>
      <c r="C131" s="198" t="s">
        <v>280</v>
      </c>
      <c r="D131" s="198" t="s">
        <v>173</v>
      </c>
      <c r="E131" s="199" t="s">
        <v>270</v>
      </c>
      <c r="F131" s="200" t="s">
        <v>271</v>
      </c>
      <c r="G131" s="201" t="s">
        <v>221</v>
      </c>
      <c r="H131" s="202">
        <v>160</v>
      </c>
      <c r="I131" s="203"/>
      <c r="J131" s="202">
        <f>ROUND(I131*H131,1)</f>
        <v>0</v>
      </c>
      <c r="K131" s="200" t="s">
        <v>1</v>
      </c>
      <c r="L131" s="204"/>
      <c r="M131" s="205" t="s">
        <v>1</v>
      </c>
      <c r="N131" s="206" t="s">
        <v>41</v>
      </c>
      <c r="O131" s="75"/>
      <c r="P131" s="192">
        <f>O131*H131</f>
        <v>0</v>
      </c>
      <c r="Q131" s="192">
        <v>0.0015</v>
      </c>
      <c r="R131" s="192">
        <f>Q131*H131</f>
        <v>0.24</v>
      </c>
      <c r="S131" s="192">
        <v>0</v>
      </c>
      <c r="T131" s="193">
        <f>S131*H131</f>
        <v>0</v>
      </c>
      <c r="AR131" s="13" t="s">
        <v>177</v>
      </c>
      <c r="AT131" s="13" t="s">
        <v>173</v>
      </c>
      <c r="AU131" s="13" t="s">
        <v>70</v>
      </c>
      <c r="AY131" s="13" t="s">
        <v>169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3" t="s">
        <v>77</v>
      </c>
      <c r="BK131" s="194">
        <f>ROUND(I131*H131,1)</f>
        <v>0</v>
      </c>
      <c r="BL131" s="13" t="s">
        <v>168</v>
      </c>
      <c r="BM131" s="13" t="s">
        <v>548</v>
      </c>
    </row>
    <row r="132" spans="2:47" s="1" customFormat="1" ht="12">
      <c r="B132" s="34"/>
      <c r="C132" s="35"/>
      <c r="D132" s="195" t="s">
        <v>171</v>
      </c>
      <c r="E132" s="35"/>
      <c r="F132" s="196" t="s">
        <v>271</v>
      </c>
      <c r="G132" s="35"/>
      <c r="H132" s="35"/>
      <c r="I132" s="139"/>
      <c r="J132" s="35"/>
      <c r="K132" s="35"/>
      <c r="L132" s="39"/>
      <c r="M132" s="197"/>
      <c r="N132" s="75"/>
      <c r="O132" s="75"/>
      <c r="P132" s="75"/>
      <c r="Q132" s="75"/>
      <c r="R132" s="75"/>
      <c r="S132" s="75"/>
      <c r="T132" s="76"/>
      <c r="AT132" s="13" t="s">
        <v>171</v>
      </c>
      <c r="AU132" s="13" t="s">
        <v>70</v>
      </c>
    </row>
    <row r="133" spans="2:65" s="1" customFormat="1" ht="16.5" customHeight="1">
      <c r="B133" s="34"/>
      <c r="C133" s="198" t="s">
        <v>284</v>
      </c>
      <c r="D133" s="198" t="s">
        <v>173</v>
      </c>
      <c r="E133" s="199" t="s">
        <v>257</v>
      </c>
      <c r="F133" s="200" t="s">
        <v>258</v>
      </c>
      <c r="G133" s="201" t="s">
        <v>221</v>
      </c>
      <c r="H133" s="202">
        <v>120</v>
      </c>
      <c r="I133" s="203"/>
      <c r="J133" s="202">
        <f>ROUND(I133*H133,1)</f>
        <v>0</v>
      </c>
      <c r="K133" s="200" t="s">
        <v>1</v>
      </c>
      <c r="L133" s="204"/>
      <c r="M133" s="205" t="s">
        <v>1</v>
      </c>
      <c r="N133" s="206" t="s">
        <v>41</v>
      </c>
      <c r="O133" s="75"/>
      <c r="P133" s="192">
        <f>O133*H133</f>
        <v>0</v>
      </c>
      <c r="Q133" s="192">
        <v>0.0015</v>
      </c>
      <c r="R133" s="192">
        <f>Q133*H133</f>
        <v>0.18</v>
      </c>
      <c r="S133" s="192">
        <v>0</v>
      </c>
      <c r="T133" s="193">
        <f>S133*H133</f>
        <v>0</v>
      </c>
      <c r="AR133" s="13" t="s">
        <v>177</v>
      </c>
      <c r="AT133" s="13" t="s">
        <v>173</v>
      </c>
      <c r="AU133" s="13" t="s">
        <v>70</v>
      </c>
      <c r="AY133" s="13" t="s">
        <v>169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3" t="s">
        <v>77</v>
      </c>
      <c r="BK133" s="194">
        <f>ROUND(I133*H133,1)</f>
        <v>0</v>
      </c>
      <c r="BL133" s="13" t="s">
        <v>168</v>
      </c>
      <c r="BM133" s="13" t="s">
        <v>549</v>
      </c>
    </row>
    <row r="134" spans="2:47" s="1" customFormat="1" ht="12">
      <c r="B134" s="34"/>
      <c r="C134" s="35"/>
      <c r="D134" s="195" t="s">
        <v>171</v>
      </c>
      <c r="E134" s="35"/>
      <c r="F134" s="196" t="s">
        <v>260</v>
      </c>
      <c r="G134" s="35"/>
      <c r="H134" s="35"/>
      <c r="I134" s="139"/>
      <c r="J134" s="35"/>
      <c r="K134" s="35"/>
      <c r="L134" s="39"/>
      <c r="M134" s="197"/>
      <c r="N134" s="75"/>
      <c r="O134" s="75"/>
      <c r="P134" s="75"/>
      <c r="Q134" s="75"/>
      <c r="R134" s="75"/>
      <c r="S134" s="75"/>
      <c r="T134" s="76"/>
      <c r="AT134" s="13" t="s">
        <v>171</v>
      </c>
      <c r="AU134" s="13" t="s">
        <v>70</v>
      </c>
    </row>
    <row r="135" spans="2:65" s="1" customFormat="1" ht="16.5" customHeight="1">
      <c r="B135" s="34"/>
      <c r="C135" s="198" t="s">
        <v>288</v>
      </c>
      <c r="D135" s="198" t="s">
        <v>173</v>
      </c>
      <c r="E135" s="199" t="s">
        <v>277</v>
      </c>
      <c r="F135" s="200" t="s">
        <v>278</v>
      </c>
      <c r="G135" s="201" t="s">
        <v>221</v>
      </c>
      <c r="H135" s="202">
        <v>90</v>
      </c>
      <c r="I135" s="203"/>
      <c r="J135" s="202">
        <f>ROUND(I135*H135,1)</f>
        <v>0</v>
      </c>
      <c r="K135" s="200" t="s">
        <v>1</v>
      </c>
      <c r="L135" s="204"/>
      <c r="M135" s="205" t="s">
        <v>1</v>
      </c>
      <c r="N135" s="206" t="s">
        <v>41</v>
      </c>
      <c r="O135" s="75"/>
      <c r="P135" s="192">
        <f>O135*H135</f>
        <v>0</v>
      </c>
      <c r="Q135" s="192">
        <v>0.0015</v>
      </c>
      <c r="R135" s="192">
        <f>Q135*H135</f>
        <v>0.135</v>
      </c>
      <c r="S135" s="192">
        <v>0</v>
      </c>
      <c r="T135" s="193">
        <f>S135*H135</f>
        <v>0</v>
      </c>
      <c r="AR135" s="13" t="s">
        <v>177</v>
      </c>
      <c r="AT135" s="13" t="s">
        <v>173</v>
      </c>
      <c r="AU135" s="13" t="s">
        <v>70</v>
      </c>
      <c r="AY135" s="13" t="s">
        <v>169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3" t="s">
        <v>77</v>
      </c>
      <c r="BK135" s="194">
        <f>ROUND(I135*H135,1)</f>
        <v>0</v>
      </c>
      <c r="BL135" s="13" t="s">
        <v>168</v>
      </c>
      <c r="BM135" s="13" t="s">
        <v>550</v>
      </c>
    </row>
    <row r="136" spans="2:47" s="1" customFormat="1" ht="12">
      <c r="B136" s="34"/>
      <c r="C136" s="35"/>
      <c r="D136" s="195" t="s">
        <v>171</v>
      </c>
      <c r="E136" s="35"/>
      <c r="F136" s="196" t="s">
        <v>278</v>
      </c>
      <c r="G136" s="35"/>
      <c r="H136" s="35"/>
      <c r="I136" s="139"/>
      <c r="J136" s="35"/>
      <c r="K136" s="35"/>
      <c r="L136" s="39"/>
      <c r="M136" s="197"/>
      <c r="N136" s="75"/>
      <c r="O136" s="75"/>
      <c r="P136" s="75"/>
      <c r="Q136" s="75"/>
      <c r="R136" s="75"/>
      <c r="S136" s="75"/>
      <c r="T136" s="76"/>
      <c r="AT136" s="13" t="s">
        <v>171</v>
      </c>
      <c r="AU136" s="13" t="s">
        <v>70</v>
      </c>
    </row>
    <row r="137" spans="2:65" s="1" customFormat="1" ht="16.5" customHeight="1">
      <c r="B137" s="34"/>
      <c r="C137" s="198" t="s">
        <v>292</v>
      </c>
      <c r="D137" s="198" t="s">
        <v>173</v>
      </c>
      <c r="E137" s="199" t="s">
        <v>551</v>
      </c>
      <c r="F137" s="200" t="s">
        <v>552</v>
      </c>
      <c r="G137" s="201" t="s">
        <v>221</v>
      </c>
      <c r="H137" s="202">
        <v>80</v>
      </c>
      <c r="I137" s="203"/>
      <c r="J137" s="202">
        <f>ROUND(I137*H137,1)</f>
        <v>0</v>
      </c>
      <c r="K137" s="200" t="s">
        <v>1</v>
      </c>
      <c r="L137" s="204"/>
      <c r="M137" s="205" t="s">
        <v>1</v>
      </c>
      <c r="N137" s="206" t="s">
        <v>41</v>
      </c>
      <c r="O137" s="75"/>
      <c r="P137" s="192">
        <f>O137*H137</f>
        <v>0</v>
      </c>
      <c r="Q137" s="192">
        <v>0.0015</v>
      </c>
      <c r="R137" s="192">
        <f>Q137*H137</f>
        <v>0.12</v>
      </c>
      <c r="S137" s="192">
        <v>0</v>
      </c>
      <c r="T137" s="193">
        <f>S137*H137</f>
        <v>0</v>
      </c>
      <c r="AR137" s="13" t="s">
        <v>177</v>
      </c>
      <c r="AT137" s="13" t="s">
        <v>173</v>
      </c>
      <c r="AU137" s="13" t="s">
        <v>70</v>
      </c>
      <c r="AY137" s="13" t="s">
        <v>169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3" t="s">
        <v>77</v>
      </c>
      <c r="BK137" s="194">
        <f>ROUND(I137*H137,1)</f>
        <v>0</v>
      </c>
      <c r="BL137" s="13" t="s">
        <v>168</v>
      </c>
      <c r="BM137" s="13" t="s">
        <v>553</v>
      </c>
    </row>
    <row r="138" spans="2:47" s="1" customFormat="1" ht="12">
      <c r="B138" s="34"/>
      <c r="C138" s="35"/>
      <c r="D138" s="195" t="s">
        <v>171</v>
      </c>
      <c r="E138" s="35"/>
      <c r="F138" s="196" t="s">
        <v>552</v>
      </c>
      <c r="G138" s="35"/>
      <c r="H138" s="35"/>
      <c r="I138" s="139"/>
      <c r="J138" s="35"/>
      <c r="K138" s="35"/>
      <c r="L138" s="39"/>
      <c r="M138" s="197"/>
      <c r="N138" s="75"/>
      <c r="O138" s="75"/>
      <c r="P138" s="75"/>
      <c r="Q138" s="75"/>
      <c r="R138" s="75"/>
      <c r="S138" s="75"/>
      <c r="T138" s="76"/>
      <c r="AT138" s="13" t="s">
        <v>171</v>
      </c>
      <c r="AU138" s="13" t="s">
        <v>70</v>
      </c>
    </row>
    <row r="139" spans="2:65" s="1" customFormat="1" ht="16.5" customHeight="1">
      <c r="B139" s="34"/>
      <c r="C139" s="198" t="s">
        <v>296</v>
      </c>
      <c r="D139" s="198" t="s">
        <v>173</v>
      </c>
      <c r="E139" s="199" t="s">
        <v>554</v>
      </c>
      <c r="F139" s="200" t="s">
        <v>555</v>
      </c>
      <c r="G139" s="201" t="s">
        <v>221</v>
      </c>
      <c r="H139" s="202">
        <v>40</v>
      </c>
      <c r="I139" s="203"/>
      <c r="J139" s="202">
        <f>ROUND(I139*H139,1)</f>
        <v>0</v>
      </c>
      <c r="K139" s="200" t="s">
        <v>1</v>
      </c>
      <c r="L139" s="204"/>
      <c r="M139" s="205" t="s">
        <v>1</v>
      </c>
      <c r="N139" s="206" t="s">
        <v>41</v>
      </c>
      <c r="O139" s="75"/>
      <c r="P139" s="192">
        <f>O139*H139</f>
        <v>0</v>
      </c>
      <c r="Q139" s="192">
        <v>0.0015</v>
      </c>
      <c r="R139" s="192">
        <f>Q139*H139</f>
        <v>0.06</v>
      </c>
      <c r="S139" s="192">
        <v>0</v>
      </c>
      <c r="T139" s="193">
        <f>S139*H139</f>
        <v>0</v>
      </c>
      <c r="AR139" s="13" t="s">
        <v>177</v>
      </c>
      <c r="AT139" s="13" t="s">
        <v>173</v>
      </c>
      <c r="AU139" s="13" t="s">
        <v>70</v>
      </c>
      <c r="AY139" s="13" t="s">
        <v>169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3" t="s">
        <v>77</v>
      </c>
      <c r="BK139" s="194">
        <f>ROUND(I139*H139,1)</f>
        <v>0</v>
      </c>
      <c r="BL139" s="13" t="s">
        <v>168</v>
      </c>
      <c r="BM139" s="13" t="s">
        <v>556</v>
      </c>
    </row>
    <row r="140" spans="2:47" s="1" customFormat="1" ht="12">
      <c r="B140" s="34"/>
      <c r="C140" s="35"/>
      <c r="D140" s="195" t="s">
        <v>171</v>
      </c>
      <c r="E140" s="35"/>
      <c r="F140" s="196" t="s">
        <v>555</v>
      </c>
      <c r="G140" s="35"/>
      <c r="H140" s="35"/>
      <c r="I140" s="139"/>
      <c r="J140" s="35"/>
      <c r="K140" s="35"/>
      <c r="L140" s="39"/>
      <c r="M140" s="197"/>
      <c r="N140" s="75"/>
      <c r="O140" s="75"/>
      <c r="P140" s="75"/>
      <c r="Q140" s="75"/>
      <c r="R140" s="75"/>
      <c r="S140" s="75"/>
      <c r="T140" s="76"/>
      <c r="AT140" s="13" t="s">
        <v>171</v>
      </c>
      <c r="AU140" s="13" t="s">
        <v>70</v>
      </c>
    </row>
    <row r="141" spans="2:65" s="1" customFormat="1" ht="16.5" customHeight="1">
      <c r="B141" s="34"/>
      <c r="C141" s="198" t="s">
        <v>300</v>
      </c>
      <c r="D141" s="198" t="s">
        <v>173</v>
      </c>
      <c r="E141" s="199" t="s">
        <v>293</v>
      </c>
      <c r="F141" s="200" t="s">
        <v>294</v>
      </c>
      <c r="G141" s="201" t="s">
        <v>221</v>
      </c>
      <c r="H141" s="202">
        <v>1080</v>
      </c>
      <c r="I141" s="203"/>
      <c r="J141" s="202">
        <f>ROUND(I141*H141,1)</f>
        <v>0</v>
      </c>
      <c r="K141" s="200" t="s">
        <v>1</v>
      </c>
      <c r="L141" s="204"/>
      <c r="M141" s="205" t="s">
        <v>1</v>
      </c>
      <c r="N141" s="206" t="s">
        <v>41</v>
      </c>
      <c r="O141" s="75"/>
      <c r="P141" s="192">
        <f>O141*H141</f>
        <v>0</v>
      </c>
      <c r="Q141" s="192">
        <v>0.0012</v>
      </c>
      <c r="R141" s="192">
        <f>Q141*H141</f>
        <v>1.2959999999999998</v>
      </c>
      <c r="S141" s="192">
        <v>0</v>
      </c>
      <c r="T141" s="193">
        <f>S141*H141</f>
        <v>0</v>
      </c>
      <c r="AR141" s="13" t="s">
        <v>177</v>
      </c>
      <c r="AT141" s="13" t="s">
        <v>173</v>
      </c>
      <c r="AU141" s="13" t="s">
        <v>70</v>
      </c>
      <c r="AY141" s="13" t="s">
        <v>169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3" t="s">
        <v>77</v>
      </c>
      <c r="BK141" s="194">
        <f>ROUND(I141*H141,1)</f>
        <v>0</v>
      </c>
      <c r="BL141" s="13" t="s">
        <v>168</v>
      </c>
      <c r="BM141" s="13" t="s">
        <v>557</v>
      </c>
    </row>
    <row r="142" spans="2:47" s="1" customFormat="1" ht="12">
      <c r="B142" s="34"/>
      <c r="C142" s="35"/>
      <c r="D142" s="195" t="s">
        <v>171</v>
      </c>
      <c r="E142" s="35"/>
      <c r="F142" s="196" t="s">
        <v>450</v>
      </c>
      <c r="G142" s="35"/>
      <c r="H142" s="35"/>
      <c r="I142" s="139"/>
      <c r="J142" s="35"/>
      <c r="K142" s="35"/>
      <c r="L142" s="39"/>
      <c r="M142" s="197"/>
      <c r="N142" s="75"/>
      <c r="O142" s="75"/>
      <c r="P142" s="75"/>
      <c r="Q142" s="75"/>
      <c r="R142" s="75"/>
      <c r="S142" s="75"/>
      <c r="T142" s="76"/>
      <c r="AT142" s="13" t="s">
        <v>171</v>
      </c>
      <c r="AU142" s="13" t="s">
        <v>70</v>
      </c>
    </row>
    <row r="143" spans="2:65" s="1" customFormat="1" ht="16.5" customHeight="1">
      <c r="B143" s="34"/>
      <c r="C143" s="198" t="s">
        <v>304</v>
      </c>
      <c r="D143" s="198" t="s">
        <v>173</v>
      </c>
      <c r="E143" s="199" t="s">
        <v>281</v>
      </c>
      <c r="F143" s="200" t="s">
        <v>282</v>
      </c>
      <c r="G143" s="201" t="s">
        <v>221</v>
      </c>
      <c r="H143" s="202">
        <v>680</v>
      </c>
      <c r="I143" s="203"/>
      <c r="J143" s="202">
        <f>ROUND(I143*H143,1)</f>
        <v>0</v>
      </c>
      <c r="K143" s="200" t="s">
        <v>1</v>
      </c>
      <c r="L143" s="204"/>
      <c r="M143" s="205" t="s">
        <v>1</v>
      </c>
      <c r="N143" s="206" t="s">
        <v>41</v>
      </c>
      <c r="O143" s="75"/>
      <c r="P143" s="192">
        <f>O143*H143</f>
        <v>0</v>
      </c>
      <c r="Q143" s="192">
        <v>0.0012</v>
      </c>
      <c r="R143" s="192">
        <f>Q143*H143</f>
        <v>0.816</v>
      </c>
      <c r="S143" s="192">
        <v>0</v>
      </c>
      <c r="T143" s="193">
        <f>S143*H143</f>
        <v>0</v>
      </c>
      <c r="AR143" s="13" t="s">
        <v>177</v>
      </c>
      <c r="AT143" s="13" t="s">
        <v>173</v>
      </c>
      <c r="AU143" s="13" t="s">
        <v>70</v>
      </c>
      <c r="AY143" s="13" t="s">
        <v>169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3" t="s">
        <v>77</v>
      </c>
      <c r="BK143" s="194">
        <f>ROUND(I143*H143,1)</f>
        <v>0</v>
      </c>
      <c r="BL143" s="13" t="s">
        <v>168</v>
      </c>
      <c r="BM143" s="13" t="s">
        <v>558</v>
      </c>
    </row>
    <row r="144" spans="2:47" s="1" customFormat="1" ht="12">
      <c r="B144" s="34"/>
      <c r="C144" s="35"/>
      <c r="D144" s="195" t="s">
        <v>171</v>
      </c>
      <c r="E144" s="35"/>
      <c r="F144" s="196" t="s">
        <v>282</v>
      </c>
      <c r="G144" s="35"/>
      <c r="H144" s="35"/>
      <c r="I144" s="139"/>
      <c r="J144" s="35"/>
      <c r="K144" s="35"/>
      <c r="L144" s="39"/>
      <c r="M144" s="197"/>
      <c r="N144" s="75"/>
      <c r="O144" s="75"/>
      <c r="P144" s="75"/>
      <c r="Q144" s="75"/>
      <c r="R144" s="75"/>
      <c r="S144" s="75"/>
      <c r="T144" s="76"/>
      <c r="AT144" s="13" t="s">
        <v>171</v>
      </c>
      <c r="AU144" s="13" t="s">
        <v>70</v>
      </c>
    </row>
    <row r="145" spans="2:65" s="1" customFormat="1" ht="16.5" customHeight="1">
      <c r="B145" s="34"/>
      <c r="C145" s="198" t="s">
        <v>309</v>
      </c>
      <c r="D145" s="198" t="s">
        <v>173</v>
      </c>
      <c r="E145" s="199" t="s">
        <v>559</v>
      </c>
      <c r="F145" s="200" t="s">
        <v>560</v>
      </c>
      <c r="G145" s="201" t="s">
        <v>221</v>
      </c>
      <c r="H145" s="202">
        <v>1120</v>
      </c>
      <c r="I145" s="203"/>
      <c r="J145" s="202">
        <f>ROUND(I145*H145,1)</f>
        <v>0</v>
      </c>
      <c r="K145" s="200" t="s">
        <v>1</v>
      </c>
      <c r="L145" s="204"/>
      <c r="M145" s="205" t="s">
        <v>1</v>
      </c>
      <c r="N145" s="206" t="s">
        <v>41</v>
      </c>
      <c r="O145" s="75"/>
      <c r="P145" s="192">
        <f>O145*H145</f>
        <v>0</v>
      </c>
      <c r="Q145" s="192">
        <v>0.0012</v>
      </c>
      <c r="R145" s="192">
        <f>Q145*H145</f>
        <v>1.3439999999999999</v>
      </c>
      <c r="S145" s="192">
        <v>0</v>
      </c>
      <c r="T145" s="193">
        <f>S145*H145</f>
        <v>0</v>
      </c>
      <c r="AR145" s="13" t="s">
        <v>177</v>
      </c>
      <c r="AT145" s="13" t="s">
        <v>173</v>
      </c>
      <c r="AU145" s="13" t="s">
        <v>70</v>
      </c>
      <c r="AY145" s="13" t="s">
        <v>169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3" t="s">
        <v>77</v>
      </c>
      <c r="BK145" s="194">
        <f>ROUND(I145*H145,1)</f>
        <v>0</v>
      </c>
      <c r="BL145" s="13" t="s">
        <v>168</v>
      </c>
      <c r="BM145" s="13" t="s">
        <v>561</v>
      </c>
    </row>
    <row r="146" spans="2:47" s="1" customFormat="1" ht="12">
      <c r="B146" s="34"/>
      <c r="C146" s="35"/>
      <c r="D146" s="195" t="s">
        <v>171</v>
      </c>
      <c r="E146" s="35"/>
      <c r="F146" s="196" t="s">
        <v>560</v>
      </c>
      <c r="G146" s="35"/>
      <c r="H146" s="35"/>
      <c r="I146" s="139"/>
      <c r="J146" s="35"/>
      <c r="K146" s="35"/>
      <c r="L146" s="39"/>
      <c r="M146" s="197"/>
      <c r="N146" s="75"/>
      <c r="O146" s="75"/>
      <c r="P146" s="75"/>
      <c r="Q146" s="75"/>
      <c r="R146" s="75"/>
      <c r="S146" s="75"/>
      <c r="T146" s="76"/>
      <c r="AT146" s="13" t="s">
        <v>171</v>
      </c>
      <c r="AU146" s="13" t="s">
        <v>70</v>
      </c>
    </row>
    <row r="147" spans="2:65" s="1" customFormat="1" ht="16.5" customHeight="1">
      <c r="B147" s="34"/>
      <c r="C147" s="198" t="s">
        <v>316</v>
      </c>
      <c r="D147" s="198" t="s">
        <v>173</v>
      </c>
      <c r="E147" s="199" t="s">
        <v>301</v>
      </c>
      <c r="F147" s="200" t="s">
        <v>302</v>
      </c>
      <c r="G147" s="201" t="s">
        <v>221</v>
      </c>
      <c r="H147" s="202">
        <v>480</v>
      </c>
      <c r="I147" s="203"/>
      <c r="J147" s="202">
        <f>ROUND(I147*H147,1)</f>
        <v>0</v>
      </c>
      <c r="K147" s="200" t="s">
        <v>1</v>
      </c>
      <c r="L147" s="204"/>
      <c r="M147" s="205" t="s">
        <v>1</v>
      </c>
      <c r="N147" s="206" t="s">
        <v>41</v>
      </c>
      <c r="O147" s="75"/>
      <c r="P147" s="192">
        <f>O147*H147</f>
        <v>0</v>
      </c>
      <c r="Q147" s="192">
        <v>0.0012</v>
      </c>
      <c r="R147" s="192">
        <f>Q147*H147</f>
        <v>0.576</v>
      </c>
      <c r="S147" s="192">
        <v>0</v>
      </c>
      <c r="T147" s="193">
        <f>S147*H147</f>
        <v>0</v>
      </c>
      <c r="AR147" s="13" t="s">
        <v>177</v>
      </c>
      <c r="AT147" s="13" t="s">
        <v>173</v>
      </c>
      <c r="AU147" s="13" t="s">
        <v>70</v>
      </c>
      <c r="AY147" s="13" t="s">
        <v>169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3" t="s">
        <v>77</v>
      </c>
      <c r="BK147" s="194">
        <f>ROUND(I147*H147,1)</f>
        <v>0</v>
      </c>
      <c r="BL147" s="13" t="s">
        <v>168</v>
      </c>
      <c r="BM147" s="13" t="s">
        <v>562</v>
      </c>
    </row>
    <row r="148" spans="2:47" s="1" customFormat="1" ht="12">
      <c r="B148" s="34"/>
      <c r="C148" s="35"/>
      <c r="D148" s="195" t="s">
        <v>171</v>
      </c>
      <c r="E148" s="35"/>
      <c r="F148" s="196" t="s">
        <v>302</v>
      </c>
      <c r="G148" s="35"/>
      <c r="H148" s="35"/>
      <c r="I148" s="139"/>
      <c r="J148" s="35"/>
      <c r="K148" s="35"/>
      <c r="L148" s="39"/>
      <c r="M148" s="197"/>
      <c r="N148" s="75"/>
      <c r="O148" s="75"/>
      <c r="P148" s="75"/>
      <c r="Q148" s="75"/>
      <c r="R148" s="75"/>
      <c r="S148" s="75"/>
      <c r="T148" s="76"/>
      <c r="AT148" s="13" t="s">
        <v>171</v>
      </c>
      <c r="AU148" s="13" t="s">
        <v>70</v>
      </c>
    </row>
    <row r="149" spans="2:65" s="1" customFormat="1" ht="16.5" customHeight="1">
      <c r="B149" s="34"/>
      <c r="C149" s="198" t="s">
        <v>322</v>
      </c>
      <c r="D149" s="198" t="s">
        <v>173</v>
      </c>
      <c r="E149" s="199" t="s">
        <v>289</v>
      </c>
      <c r="F149" s="200" t="s">
        <v>290</v>
      </c>
      <c r="G149" s="201" t="s">
        <v>221</v>
      </c>
      <c r="H149" s="202">
        <v>680</v>
      </c>
      <c r="I149" s="203"/>
      <c r="J149" s="202">
        <f>ROUND(I149*H149,1)</f>
        <v>0</v>
      </c>
      <c r="K149" s="200" t="s">
        <v>1</v>
      </c>
      <c r="L149" s="204"/>
      <c r="M149" s="205" t="s">
        <v>1</v>
      </c>
      <c r="N149" s="206" t="s">
        <v>41</v>
      </c>
      <c r="O149" s="75"/>
      <c r="P149" s="192">
        <f>O149*H149</f>
        <v>0</v>
      </c>
      <c r="Q149" s="192">
        <v>0.0012</v>
      </c>
      <c r="R149" s="192">
        <f>Q149*H149</f>
        <v>0.816</v>
      </c>
      <c r="S149" s="192">
        <v>0</v>
      </c>
      <c r="T149" s="193">
        <f>S149*H149</f>
        <v>0</v>
      </c>
      <c r="AR149" s="13" t="s">
        <v>177</v>
      </c>
      <c r="AT149" s="13" t="s">
        <v>173</v>
      </c>
      <c r="AU149" s="13" t="s">
        <v>70</v>
      </c>
      <c r="AY149" s="13" t="s">
        <v>169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3" t="s">
        <v>77</v>
      </c>
      <c r="BK149" s="194">
        <f>ROUND(I149*H149,1)</f>
        <v>0</v>
      </c>
      <c r="BL149" s="13" t="s">
        <v>168</v>
      </c>
      <c r="BM149" s="13" t="s">
        <v>563</v>
      </c>
    </row>
    <row r="150" spans="2:47" s="1" customFormat="1" ht="12">
      <c r="B150" s="34"/>
      <c r="C150" s="35"/>
      <c r="D150" s="195" t="s">
        <v>171</v>
      </c>
      <c r="E150" s="35"/>
      <c r="F150" s="196" t="s">
        <v>290</v>
      </c>
      <c r="G150" s="35"/>
      <c r="H150" s="35"/>
      <c r="I150" s="139"/>
      <c r="J150" s="35"/>
      <c r="K150" s="35"/>
      <c r="L150" s="39"/>
      <c r="M150" s="197"/>
      <c r="N150" s="75"/>
      <c r="O150" s="75"/>
      <c r="P150" s="75"/>
      <c r="Q150" s="75"/>
      <c r="R150" s="75"/>
      <c r="S150" s="75"/>
      <c r="T150" s="76"/>
      <c r="AT150" s="13" t="s">
        <v>171</v>
      </c>
      <c r="AU150" s="13" t="s">
        <v>70</v>
      </c>
    </row>
    <row r="151" spans="2:65" s="1" customFormat="1" ht="16.5" customHeight="1">
      <c r="B151" s="34"/>
      <c r="C151" s="198" t="s">
        <v>327</v>
      </c>
      <c r="D151" s="198" t="s">
        <v>173</v>
      </c>
      <c r="E151" s="199" t="s">
        <v>285</v>
      </c>
      <c r="F151" s="200" t="s">
        <v>286</v>
      </c>
      <c r="G151" s="201" t="s">
        <v>221</v>
      </c>
      <c r="H151" s="202">
        <v>600</v>
      </c>
      <c r="I151" s="203"/>
      <c r="J151" s="202">
        <f>ROUND(I151*H151,1)</f>
        <v>0</v>
      </c>
      <c r="K151" s="200" t="s">
        <v>1</v>
      </c>
      <c r="L151" s="204"/>
      <c r="M151" s="205" t="s">
        <v>1</v>
      </c>
      <c r="N151" s="206" t="s">
        <v>41</v>
      </c>
      <c r="O151" s="75"/>
      <c r="P151" s="192">
        <f>O151*H151</f>
        <v>0</v>
      </c>
      <c r="Q151" s="192">
        <v>0.0012</v>
      </c>
      <c r="R151" s="192">
        <f>Q151*H151</f>
        <v>0.72</v>
      </c>
      <c r="S151" s="192">
        <v>0</v>
      </c>
      <c r="T151" s="193">
        <f>S151*H151</f>
        <v>0</v>
      </c>
      <c r="AR151" s="13" t="s">
        <v>177</v>
      </c>
      <c r="AT151" s="13" t="s">
        <v>173</v>
      </c>
      <c r="AU151" s="13" t="s">
        <v>70</v>
      </c>
      <c r="AY151" s="13" t="s">
        <v>169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3" t="s">
        <v>77</v>
      </c>
      <c r="BK151" s="194">
        <f>ROUND(I151*H151,1)</f>
        <v>0</v>
      </c>
      <c r="BL151" s="13" t="s">
        <v>168</v>
      </c>
      <c r="BM151" s="13" t="s">
        <v>564</v>
      </c>
    </row>
    <row r="152" spans="2:65" s="1" customFormat="1" ht="16.5" customHeight="1">
      <c r="B152" s="34"/>
      <c r="C152" s="198" t="s">
        <v>333</v>
      </c>
      <c r="D152" s="198" t="s">
        <v>173</v>
      </c>
      <c r="E152" s="199" t="s">
        <v>297</v>
      </c>
      <c r="F152" s="200" t="s">
        <v>298</v>
      </c>
      <c r="G152" s="201" t="s">
        <v>221</v>
      </c>
      <c r="H152" s="202">
        <v>440</v>
      </c>
      <c r="I152" s="203"/>
      <c r="J152" s="202">
        <f>ROUND(I152*H152,1)</f>
        <v>0</v>
      </c>
      <c r="K152" s="200" t="s">
        <v>1</v>
      </c>
      <c r="L152" s="204"/>
      <c r="M152" s="205" t="s">
        <v>1</v>
      </c>
      <c r="N152" s="206" t="s">
        <v>41</v>
      </c>
      <c r="O152" s="75"/>
      <c r="P152" s="192">
        <f>O152*H152</f>
        <v>0</v>
      </c>
      <c r="Q152" s="192">
        <v>0.0012</v>
      </c>
      <c r="R152" s="192">
        <f>Q152*H152</f>
        <v>0.5279999999999999</v>
      </c>
      <c r="S152" s="192">
        <v>0</v>
      </c>
      <c r="T152" s="193">
        <f>S152*H152</f>
        <v>0</v>
      </c>
      <c r="AR152" s="13" t="s">
        <v>177</v>
      </c>
      <c r="AT152" s="13" t="s">
        <v>173</v>
      </c>
      <c r="AU152" s="13" t="s">
        <v>70</v>
      </c>
      <c r="AY152" s="13" t="s">
        <v>169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3" t="s">
        <v>77</v>
      </c>
      <c r="BK152" s="194">
        <f>ROUND(I152*H152,1)</f>
        <v>0</v>
      </c>
      <c r="BL152" s="13" t="s">
        <v>168</v>
      </c>
      <c r="BM152" s="13" t="s">
        <v>565</v>
      </c>
    </row>
    <row r="153" spans="2:47" s="1" customFormat="1" ht="12">
      <c r="B153" s="34"/>
      <c r="C153" s="35"/>
      <c r="D153" s="195" t="s">
        <v>171</v>
      </c>
      <c r="E153" s="35"/>
      <c r="F153" s="196" t="s">
        <v>298</v>
      </c>
      <c r="G153" s="35"/>
      <c r="H153" s="35"/>
      <c r="I153" s="139"/>
      <c r="J153" s="35"/>
      <c r="K153" s="35"/>
      <c r="L153" s="39"/>
      <c r="M153" s="197"/>
      <c r="N153" s="75"/>
      <c r="O153" s="75"/>
      <c r="P153" s="75"/>
      <c r="Q153" s="75"/>
      <c r="R153" s="75"/>
      <c r="S153" s="75"/>
      <c r="T153" s="76"/>
      <c r="AT153" s="13" t="s">
        <v>171</v>
      </c>
      <c r="AU153" s="13" t="s">
        <v>70</v>
      </c>
    </row>
    <row r="154" spans="2:65" s="1" customFormat="1" ht="16.5" customHeight="1">
      <c r="B154" s="34"/>
      <c r="C154" s="198" t="s">
        <v>339</v>
      </c>
      <c r="D154" s="198" t="s">
        <v>173</v>
      </c>
      <c r="E154" s="199" t="s">
        <v>453</v>
      </c>
      <c r="F154" s="200" t="s">
        <v>454</v>
      </c>
      <c r="G154" s="201" t="s">
        <v>221</v>
      </c>
      <c r="H154" s="202">
        <v>500</v>
      </c>
      <c r="I154" s="203"/>
      <c r="J154" s="202">
        <f>ROUND(I154*H154,1)</f>
        <v>0</v>
      </c>
      <c r="K154" s="200" t="s">
        <v>1</v>
      </c>
      <c r="L154" s="204"/>
      <c r="M154" s="205" t="s">
        <v>1</v>
      </c>
      <c r="N154" s="206" t="s">
        <v>41</v>
      </c>
      <c r="O154" s="75"/>
      <c r="P154" s="192">
        <f>O154*H154</f>
        <v>0</v>
      </c>
      <c r="Q154" s="192">
        <v>0.0012</v>
      </c>
      <c r="R154" s="192">
        <f>Q154*H154</f>
        <v>0.6</v>
      </c>
      <c r="S154" s="192">
        <v>0</v>
      </c>
      <c r="T154" s="193">
        <f>S154*H154</f>
        <v>0</v>
      </c>
      <c r="AR154" s="13" t="s">
        <v>177</v>
      </c>
      <c r="AT154" s="13" t="s">
        <v>173</v>
      </c>
      <c r="AU154" s="13" t="s">
        <v>70</v>
      </c>
      <c r="AY154" s="13" t="s">
        <v>169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3" t="s">
        <v>77</v>
      </c>
      <c r="BK154" s="194">
        <f>ROUND(I154*H154,1)</f>
        <v>0</v>
      </c>
      <c r="BL154" s="13" t="s">
        <v>168</v>
      </c>
      <c r="BM154" s="13" t="s">
        <v>566</v>
      </c>
    </row>
    <row r="155" spans="2:47" s="1" customFormat="1" ht="12">
      <c r="B155" s="34"/>
      <c r="C155" s="35"/>
      <c r="D155" s="195" t="s">
        <v>171</v>
      </c>
      <c r="E155" s="35"/>
      <c r="F155" s="196" t="s">
        <v>454</v>
      </c>
      <c r="G155" s="35"/>
      <c r="H155" s="35"/>
      <c r="I155" s="139"/>
      <c r="J155" s="35"/>
      <c r="K155" s="35"/>
      <c r="L155" s="39"/>
      <c r="M155" s="197"/>
      <c r="N155" s="75"/>
      <c r="O155" s="75"/>
      <c r="P155" s="75"/>
      <c r="Q155" s="75"/>
      <c r="R155" s="75"/>
      <c r="S155" s="75"/>
      <c r="T155" s="76"/>
      <c r="AT155" s="13" t="s">
        <v>171</v>
      </c>
      <c r="AU155" s="13" t="s">
        <v>70</v>
      </c>
    </row>
    <row r="156" spans="2:65" s="1" customFormat="1" ht="16.5" customHeight="1">
      <c r="B156" s="34"/>
      <c r="C156" s="184" t="s">
        <v>345</v>
      </c>
      <c r="D156" s="184" t="s">
        <v>163</v>
      </c>
      <c r="E156" s="185" t="s">
        <v>310</v>
      </c>
      <c r="F156" s="186" t="s">
        <v>311</v>
      </c>
      <c r="G156" s="187" t="s">
        <v>312</v>
      </c>
      <c r="H156" s="188">
        <v>55.8</v>
      </c>
      <c r="I156" s="189"/>
      <c r="J156" s="188">
        <f>ROUND(I156*H156,1)</f>
        <v>0</v>
      </c>
      <c r="K156" s="186" t="s">
        <v>167</v>
      </c>
      <c r="L156" s="39"/>
      <c r="M156" s="190" t="s">
        <v>1</v>
      </c>
      <c r="N156" s="191" t="s">
        <v>41</v>
      </c>
      <c r="O156" s="75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3" t="s">
        <v>168</v>
      </c>
      <c r="AT156" s="13" t="s">
        <v>163</v>
      </c>
      <c r="AU156" s="13" t="s">
        <v>70</v>
      </c>
      <c r="AY156" s="13" t="s">
        <v>169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3" t="s">
        <v>77</v>
      </c>
      <c r="BK156" s="194">
        <f>ROUND(I156*H156,1)</f>
        <v>0</v>
      </c>
      <c r="BL156" s="13" t="s">
        <v>168</v>
      </c>
      <c r="BM156" s="13" t="s">
        <v>567</v>
      </c>
    </row>
    <row r="157" spans="2:47" s="1" customFormat="1" ht="12">
      <c r="B157" s="34"/>
      <c r="C157" s="35"/>
      <c r="D157" s="195" t="s">
        <v>171</v>
      </c>
      <c r="E157" s="35"/>
      <c r="F157" s="196" t="s">
        <v>314</v>
      </c>
      <c r="G157" s="35"/>
      <c r="H157" s="35"/>
      <c r="I157" s="139"/>
      <c r="J157" s="35"/>
      <c r="K157" s="35"/>
      <c r="L157" s="39"/>
      <c r="M157" s="197"/>
      <c r="N157" s="75"/>
      <c r="O157" s="75"/>
      <c r="P157" s="75"/>
      <c r="Q157" s="75"/>
      <c r="R157" s="75"/>
      <c r="S157" s="75"/>
      <c r="T157" s="76"/>
      <c r="AT157" s="13" t="s">
        <v>171</v>
      </c>
      <c r="AU157" s="13" t="s">
        <v>70</v>
      </c>
    </row>
    <row r="158" spans="2:51" s="9" customFormat="1" ht="12">
      <c r="B158" s="207"/>
      <c r="C158" s="208"/>
      <c r="D158" s="195" t="s">
        <v>180</v>
      </c>
      <c r="E158" s="209" t="s">
        <v>1</v>
      </c>
      <c r="F158" s="210" t="s">
        <v>568</v>
      </c>
      <c r="G158" s="208"/>
      <c r="H158" s="211">
        <v>55.8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180</v>
      </c>
      <c r="AU158" s="217" t="s">
        <v>70</v>
      </c>
      <c r="AV158" s="9" t="s">
        <v>79</v>
      </c>
      <c r="AW158" s="9" t="s">
        <v>32</v>
      </c>
      <c r="AX158" s="9" t="s">
        <v>77</v>
      </c>
      <c r="AY158" s="217" t="s">
        <v>169</v>
      </c>
    </row>
    <row r="159" spans="2:65" s="1" customFormat="1" ht="16.5" customHeight="1">
      <c r="B159" s="34"/>
      <c r="C159" s="184" t="s">
        <v>351</v>
      </c>
      <c r="D159" s="184" t="s">
        <v>163</v>
      </c>
      <c r="E159" s="185" t="s">
        <v>305</v>
      </c>
      <c r="F159" s="186" t="s">
        <v>458</v>
      </c>
      <c r="G159" s="187" t="s">
        <v>221</v>
      </c>
      <c r="H159" s="188">
        <v>1010</v>
      </c>
      <c r="I159" s="189"/>
      <c r="J159" s="188">
        <f>ROUND(I159*H159,1)</f>
        <v>0</v>
      </c>
      <c r="K159" s="186" t="s">
        <v>1</v>
      </c>
      <c r="L159" s="39"/>
      <c r="M159" s="190" t="s">
        <v>1</v>
      </c>
      <c r="N159" s="191" t="s">
        <v>41</v>
      </c>
      <c r="O159" s="75"/>
      <c r="P159" s="192">
        <f>O159*H159</f>
        <v>0</v>
      </c>
      <c r="Q159" s="192">
        <v>0.0026</v>
      </c>
      <c r="R159" s="192">
        <f>Q159*H159</f>
        <v>2.626</v>
      </c>
      <c r="S159" s="192">
        <v>0</v>
      </c>
      <c r="T159" s="193">
        <f>S159*H159</f>
        <v>0</v>
      </c>
      <c r="AR159" s="13" t="s">
        <v>168</v>
      </c>
      <c r="AT159" s="13" t="s">
        <v>163</v>
      </c>
      <c r="AU159" s="13" t="s">
        <v>70</v>
      </c>
      <c r="AY159" s="13" t="s">
        <v>169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3" t="s">
        <v>77</v>
      </c>
      <c r="BK159" s="194">
        <f>ROUND(I159*H159,1)</f>
        <v>0</v>
      </c>
      <c r="BL159" s="13" t="s">
        <v>168</v>
      </c>
      <c r="BM159" s="13" t="s">
        <v>569</v>
      </c>
    </row>
    <row r="160" spans="2:47" s="1" customFormat="1" ht="12">
      <c r="B160" s="34"/>
      <c r="C160" s="35"/>
      <c r="D160" s="195" t="s">
        <v>171</v>
      </c>
      <c r="E160" s="35"/>
      <c r="F160" s="196" t="s">
        <v>308</v>
      </c>
      <c r="G160" s="35"/>
      <c r="H160" s="35"/>
      <c r="I160" s="139"/>
      <c r="J160" s="35"/>
      <c r="K160" s="35"/>
      <c r="L160" s="39"/>
      <c r="M160" s="197"/>
      <c r="N160" s="75"/>
      <c r="O160" s="75"/>
      <c r="P160" s="75"/>
      <c r="Q160" s="75"/>
      <c r="R160" s="75"/>
      <c r="S160" s="75"/>
      <c r="T160" s="76"/>
      <c r="AT160" s="13" t="s">
        <v>171</v>
      </c>
      <c r="AU160" s="13" t="s">
        <v>70</v>
      </c>
    </row>
    <row r="161" spans="2:51" s="9" customFormat="1" ht="12">
      <c r="B161" s="207"/>
      <c r="C161" s="208"/>
      <c r="D161" s="195" t="s">
        <v>180</v>
      </c>
      <c r="E161" s="209" t="s">
        <v>1</v>
      </c>
      <c r="F161" s="210" t="s">
        <v>570</v>
      </c>
      <c r="G161" s="208"/>
      <c r="H161" s="211">
        <v>1010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180</v>
      </c>
      <c r="AU161" s="217" t="s">
        <v>70</v>
      </c>
      <c r="AV161" s="9" t="s">
        <v>79</v>
      </c>
      <c r="AW161" s="9" t="s">
        <v>32</v>
      </c>
      <c r="AX161" s="9" t="s">
        <v>77</v>
      </c>
      <c r="AY161" s="217" t="s">
        <v>169</v>
      </c>
    </row>
    <row r="162" spans="2:65" s="1" customFormat="1" ht="16.5" customHeight="1">
      <c r="B162" s="34"/>
      <c r="C162" s="184" t="s">
        <v>358</v>
      </c>
      <c r="D162" s="184" t="s">
        <v>163</v>
      </c>
      <c r="E162" s="185" t="s">
        <v>317</v>
      </c>
      <c r="F162" s="186" t="s">
        <v>318</v>
      </c>
      <c r="G162" s="187" t="s">
        <v>312</v>
      </c>
      <c r="H162" s="188">
        <v>10.1</v>
      </c>
      <c r="I162" s="189"/>
      <c r="J162" s="188">
        <f>ROUND(I162*H162,1)</f>
        <v>0</v>
      </c>
      <c r="K162" s="186" t="s">
        <v>209</v>
      </c>
      <c r="L162" s="39"/>
      <c r="M162" s="190" t="s">
        <v>1</v>
      </c>
      <c r="N162" s="191" t="s">
        <v>41</v>
      </c>
      <c r="O162" s="75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3" t="s">
        <v>168</v>
      </c>
      <c r="AT162" s="13" t="s">
        <v>163</v>
      </c>
      <c r="AU162" s="13" t="s">
        <v>70</v>
      </c>
      <c r="AY162" s="13" t="s">
        <v>169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3" t="s">
        <v>77</v>
      </c>
      <c r="BK162" s="194">
        <f>ROUND(I162*H162,1)</f>
        <v>0</v>
      </c>
      <c r="BL162" s="13" t="s">
        <v>168</v>
      </c>
      <c r="BM162" s="13" t="s">
        <v>571</v>
      </c>
    </row>
    <row r="163" spans="2:47" s="1" customFormat="1" ht="12">
      <c r="B163" s="34"/>
      <c r="C163" s="35"/>
      <c r="D163" s="195" t="s">
        <v>171</v>
      </c>
      <c r="E163" s="35"/>
      <c r="F163" s="196" t="s">
        <v>320</v>
      </c>
      <c r="G163" s="35"/>
      <c r="H163" s="35"/>
      <c r="I163" s="139"/>
      <c r="J163" s="35"/>
      <c r="K163" s="35"/>
      <c r="L163" s="39"/>
      <c r="M163" s="197"/>
      <c r="N163" s="75"/>
      <c r="O163" s="75"/>
      <c r="P163" s="75"/>
      <c r="Q163" s="75"/>
      <c r="R163" s="75"/>
      <c r="S163" s="75"/>
      <c r="T163" s="76"/>
      <c r="AT163" s="13" t="s">
        <v>171</v>
      </c>
      <c r="AU163" s="13" t="s">
        <v>70</v>
      </c>
    </row>
    <row r="164" spans="2:51" s="9" customFormat="1" ht="12">
      <c r="B164" s="207"/>
      <c r="C164" s="208"/>
      <c r="D164" s="195" t="s">
        <v>180</v>
      </c>
      <c r="E164" s="209" t="s">
        <v>1</v>
      </c>
      <c r="F164" s="210" t="s">
        <v>572</v>
      </c>
      <c r="G164" s="208"/>
      <c r="H164" s="211">
        <v>10.1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180</v>
      </c>
      <c r="AU164" s="217" t="s">
        <v>70</v>
      </c>
      <c r="AV164" s="9" t="s">
        <v>79</v>
      </c>
      <c r="AW164" s="9" t="s">
        <v>32</v>
      </c>
      <c r="AX164" s="9" t="s">
        <v>77</v>
      </c>
      <c r="AY164" s="217" t="s">
        <v>169</v>
      </c>
    </row>
    <row r="165" spans="2:65" s="1" customFormat="1" ht="16.5" customHeight="1">
      <c r="B165" s="34"/>
      <c r="C165" s="184" t="s">
        <v>363</v>
      </c>
      <c r="D165" s="184" t="s">
        <v>163</v>
      </c>
      <c r="E165" s="185" t="s">
        <v>323</v>
      </c>
      <c r="F165" s="186" t="s">
        <v>324</v>
      </c>
      <c r="G165" s="187" t="s">
        <v>166</v>
      </c>
      <c r="H165" s="188">
        <v>4121</v>
      </c>
      <c r="I165" s="189"/>
      <c r="J165" s="188">
        <f>ROUND(I165*H165,1)</f>
        <v>0</v>
      </c>
      <c r="K165" s="186" t="s">
        <v>167</v>
      </c>
      <c r="L165" s="39"/>
      <c r="M165" s="190" t="s">
        <v>1</v>
      </c>
      <c r="N165" s="191" t="s">
        <v>41</v>
      </c>
      <c r="O165" s="75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13" t="s">
        <v>168</v>
      </c>
      <c r="AT165" s="13" t="s">
        <v>163</v>
      </c>
      <c r="AU165" s="13" t="s">
        <v>70</v>
      </c>
      <c r="AY165" s="13" t="s">
        <v>169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3" t="s">
        <v>77</v>
      </c>
      <c r="BK165" s="194">
        <f>ROUND(I165*H165,1)</f>
        <v>0</v>
      </c>
      <c r="BL165" s="13" t="s">
        <v>168</v>
      </c>
      <c r="BM165" s="13" t="s">
        <v>573</v>
      </c>
    </row>
    <row r="166" spans="2:47" s="1" customFormat="1" ht="12">
      <c r="B166" s="34"/>
      <c r="C166" s="35"/>
      <c r="D166" s="195" t="s">
        <v>171</v>
      </c>
      <c r="E166" s="35"/>
      <c r="F166" s="196" t="s">
        <v>326</v>
      </c>
      <c r="G166" s="35"/>
      <c r="H166" s="35"/>
      <c r="I166" s="139"/>
      <c r="J166" s="35"/>
      <c r="K166" s="35"/>
      <c r="L166" s="39"/>
      <c r="M166" s="197"/>
      <c r="N166" s="75"/>
      <c r="O166" s="75"/>
      <c r="P166" s="75"/>
      <c r="Q166" s="75"/>
      <c r="R166" s="75"/>
      <c r="S166" s="75"/>
      <c r="T166" s="76"/>
      <c r="AT166" s="13" t="s">
        <v>171</v>
      </c>
      <c r="AU166" s="13" t="s">
        <v>70</v>
      </c>
    </row>
    <row r="167" spans="2:51" s="9" customFormat="1" ht="12">
      <c r="B167" s="207"/>
      <c r="C167" s="208"/>
      <c r="D167" s="195" t="s">
        <v>180</v>
      </c>
      <c r="E167" s="209" t="s">
        <v>1</v>
      </c>
      <c r="F167" s="210" t="s">
        <v>574</v>
      </c>
      <c r="G167" s="208"/>
      <c r="H167" s="211">
        <v>4121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180</v>
      </c>
      <c r="AU167" s="217" t="s">
        <v>70</v>
      </c>
      <c r="AV167" s="9" t="s">
        <v>79</v>
      </c>
      <c r="AW167" s="9" t="s">
        <v>32</v>
      </c>
      <c r="AX167" s="9" t="s">
        <v>77</v>
      </c>
      <c r="AY167" s="217" t="s">
        <v>169</v>
      </c>
    </row>
    <row r="168" spans="2:65" s="1" customFormat="1" ht="16.5" customHeight="1">
      <c r="B168" s="34"/>
      <c r="C168" s="198" t="s">
        <v>369</v>
      </c>
      <c r="D168" s="198" t="s">
        <v>173</v>
      </c>
      <c r="E168" s="199" t="s">
        <v>328</v>
      </c>
      <c r="F168" s="200" t="s">
        <v>329</v>
      </c>
      <c r="G168" s="201" t="s">
        <v>330</v>
      </c>
      <c r="H168" s="202">
        <v>412.1</v>
      </c>
      <c r="I168" s="203"/>
      <c r="J168" s="202">
        <f>ROUND(I168*H168,1)</f>
        <v>0</v>
      </c>
      <c r="K168" s="200" t="s">
        <v>1</v>
      </c>
      <c r="L168" s="204"/>
      <c r="M168" s="205" t="s">
        <v>1</v>
      </c>
      <c r="N168" s="206" t="s">
        <v>41</v>
      </c>
      <c r="O168" s="75"/>
      <c r="P168" s="192">
        <f>O168*H168</f>
        <v>0</v>
      </c>
      <c r="Q168" s="192">
        <v>0.2</v>
      </c>
      <c r="R168" s="192">
        <f>Q168*H168</f>
        <v>82.42000000000002</v>
      </c>
      <c r="S168" s="192">
        <v>0</v>
      </c>
      <c r="T168" s="193">
        <f>S168*H168</f>
        <v>0</v>
      </c>
      <c r="AR168" s="13" t="s">
        <v>177</v>
      </c>
      <c r="AT168" s="13" t="s">
        <v>173</v>
      </c>
      <c r="AU168" s="13" t="s">
        <v>70</v>
      </c>
      <c r="AY168" s="13" t="s">
        <v>169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3" t="s">
        <v>77</v>
      </c>
      <c r="BK168" s="194">
        <f>ROUND(I168*H168,1)</f>
        <v>0</v>
      </c>
      <c r="BL168" s="13" t="s">
        <v>168</v>
      </c>
      <c r="BM168" s="13" t="s">
        <v>575</v>
      </c>
    </row>
    <row r="169" spans="2:47" s="1" customFormat="1" ht="12">
      <c r="B169" s="34"/>
      <c r="C169" s="35"/>
      <c r="D169" s="195" t="s">
        <v>171</v>
      </c>
      <c r="E169" s="35"/>
      <c r="F169" s="196" t="s">
        <v>329</v>
      </c>
      <c r="G169" s="35"/>
      <c r="H169" s="35"/>
      <c r="I169" s="139"/>
      <c r="J169" s="35"/>
      <c r="K169" s="35"/>
      <c r="L169" s="39"/>
      <c r="M169" s="197"/>
      <c r="N169" s="75"/>
      <c r="O169" s="75"/>
      <c r="P169" s="75"/>
      <c r="Q169" s="75"/>
      <c r="R169" s="75"/>
      <c r="S169" s="75"/>
      <c r="T169" s="76"/>
      <c r="AT169" s="13" t="s">
        <v>171</v>
      </c>
      <c r="AU169" s="13" t="s">
        <v>70</v>
      </c>
    </row>
    <row r="170" spans="2:51" s="9" customFormat="1" ht="12">
      <c r="B170" s="207"/>
      <c r="C170" s="208"/>
      <c r="D170" s="195" t="s">
        <v>180</v>
      </c>
      <c r="E170" s="209" t="s">
        <v>1</v>
      </c>
      <c r="F170" s="210" t="s">
        <v>576</v>
      </c>
      <c r="G170" s="208"/>
      <c r="H170" s="211">
        <v>412.1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180</v>
      </c>
      <c r="AU170" s="217" t="s">
        <v>70</v>
      </c>
      <c r="AV170" s="9" t="s">
        <v>79</v>
      </c>
      <c r="AW170" s="9" t="s">
        <v>32</v>
      </c>
      <c r="AX170" s="9" t="s">
        <v>77</v>
      </c>
      <c r="AY170" s="217" t="s">
        <v>169</v>
      </c>
    </row>
    <row r="171" spans="2:65" s="1" customFormat="1" ht="16.5" customHeight="1">
      <c r="B171" s="34"/>
      <c r="C171" s="184" t="s">
        <v>577</v>
      </c>
      <c r="D171" s="184" t="s">
        <v>163</v>
      </c>
      <c r="E171" s="185" t="s">
        <v>334</v>
      </c>
      <c r="F171" s="186" t="s">
        <v>335</v>
      </c>
      <c r="G171" s="187" t="s">
        <v>330</v>
      </c>
      <c r="H171" s="188">
        <v>86.1</v>
      </c>
      <c r="I171" s="189"/>
      <c r="J171" s="188">
        <f>ROUND(I171*H171,1)</f>
        <v>0</v>
      </c>
      <c r="K171" s="186" t="s">
        <v>167</v>
      </c>
      <c r="L171" s="39"/>
      <c r="M171" s="190" t="s">
        <v>1</v>
      </c>
      <c r="N171" s="191" t="s">
        <v>41</v>
      </c>
      <c r="O171" s="75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13" t="s">
        <v>168</v>
      </c>
      <c r="AT171" s="13" t="s">
        <v>163</v>
      </c>
      <c r="AU171" s="13" t="s">
        <v>70</v>
      </c>
      <c r="AY171" s="13" t="s">
        <v>169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3" t="s">
        <v>77</v>
      </c>
      <c r="BK171" s="194">
        <f>ROUND(I171*H171,1)</f>
        <v>0</v>
      </c>
      <c r="BL171" s="13" t="s">
        <v>168</v>
      </c>
      <c r="BM171" s="13" t="s">
        <v>578</v>
      </c>
    </row>
    <row r="172" spans="2:47" s="1" customFormat="1" ht="12">
      <c r="B172" s="34"/>
      <c r="C172" s="35"/>
      <c r="D172" s="195" t="s">
        <v>171</v>
      </c>
      <c r="E172" s="35"/>
      <c r="F172" s="196" t="s">
        <v>337</v>
      </c>
      <c r="G172" s="35"/>
      <c r="H172" s="35"/>
      <c r="I172" s="139"/>
      <c r="J172" s="35"/>
      <c r="K172" s="35"/>
      <c r="L172" s="39"/>
      <c r="M172" s="197"/>
      <c r="N172" s="75"/>
      <c r="O172" s="75"/>
      <c r="P172" s="75"/>
      <c r="Q172" s="75"/>
      <c r="R172" s="75"/>
      <c r="S172" s="75"/>
      <c r="T172" s="76"/>
      <c r="AT172" s="13" t="s">
        <v>171</v>
      </c>
      <c r="AU172" s="13" t="s">
        <v>70</v>
      </c>
    </row>
    <row r="173" spans="2:51" s="9" customFormat="1" ht="12">
      <c r="B173" s="207"/>
      <c r="C173" s="208"/>
      <c r="D173" s="195" t="s">
        <v>180</v>
      </c>
      <c r="E173" s="209" t="s">
        <v>1</v>
      </c>
      <c r="F173" s="210" t="s">
        <v>579</v>
      </c>
      <c r="G173" s="208"/>
      <c r="H173" s="211">
        <v>86.1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180</v>
      </c>
      <c r="AU173" s="217" t="s">
        <v>70</v>
      </c>
      <c r="AV173" s="9" t="s">
        <v>79</v>
      </c>
      <c r="AW173" s="9" t="s">
        <v>32</v>
      </c>
      <c r="AX173" s="9" t="s">
        <v>77</v>
      </c>
      <c r="AY173" s="217" t="s">
        <v>169</v>
      </c>
    </row>
    <row r="174" spans="2:65" s="1" customFormat="1" ht="16.5" customHeight="1">
      <c r="B174" s="34"/>
      <c r="C174" s="184" t="s">
        <v>580</v>
      </c>
      <c r="D174" s="184" t="s">
        <v>163</v>
      </c>
      <c r="E174" s="185" t="s">
        <v>340</v>
      </c>
      <c r="F174" s="186" t="s">
        <v>341</v>
      </c>
      <c r="G174" s="187" t="s">
        <v>330</v>
      </c>
      <c r="H174" s="188">
        <v>86.1</v>
      </c>
      <c r="I174" s="189"/>
      <c r="J174" s="188">
        <f>ROUND(I174*H174,1)</f>
        <v>0</v>
      </c>
      <c r="K174" s="186" t="s">
        <v>167</v>
      </c>
      <c r="L174" s="39"/>
      <c r="M174" s="190" t="s">
        <v>1</v>
      </c>
      <c r="N174" s="191" t="s">
        <v>41</v>
      </c>
      <c r="O174" s="75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13" t="s">
        <v>168</v>
      </c>
      <c r="AT174" s="13" t="s">
        <v>163</v>
      </c>
      <c r="AU174" s="13" t="s">
        <v>70</v>
      </c>
      <c r="AY174" s="13" t="s">
        <v>169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3" t="s">
        <v>77</v>
      </c>
      <c r="BK174" s="194">
        <f>ROUND(I174*H174,1)</f>
        <v>0</v>
      </c>
      <c r="BL174" s="13" t="s">
        <v>168</v>
      </c>
      <c r="BM174" s="13" t="s">
        <v>581</v>
      </c>
    </row>
    <row r="175" spans="2:47" s="1" customFormat="1" ht="12">
      <c r="B175" s="34"/>
      <c r="C175" s="35"/>
      <c r="D175" s="195" t="s">
        <v>171</v>
      </c>
      <c r="E175" s="35"/>
      <c r="F175" s="196" t="s">
        <v>343</v>
      </c>
      <c r="G175" s="35"/>
      <c r="H175" s="35"/>
      <c r="I175" s="139"/>
      <c r="J175" s="35"/>
      <c r="K175" s="35"/>
      <c r="L175" s="39"/>
      <c r="M175" s="197"/>
      <c r="N175" s="75"/>
      <c r="O175" s="75"/>
      <c r="P175" s="75"/>
      <c r="Q175" s="75"/>
      <c r="R175" s="75"/>
      <c r="S175" s="75"/>
      <c r="T175" s="76"/>
      <c r="AT175" s="13" t="s">
        <v>171</v>
      </c>
      <c r="AU175" s="13" t="s">
        <v>70</v>
      </c>
    </row>
    <row r="176" spans="2:65" s="1" customFormat="1" ht="16.5" customHeight="1">
      <c r="B176" s="34"/>
      <c r="C176" s="184" t="s">
        <v>582</v>
      </c>
      <c r="D176" s="184" t="s">
        <v>163</v>
      </c>
      <c r="E176" s="185" t="s">
        <v>346</v>
      </c>
      <c r="F176" s="186" t="s">
        <v>347</v>
      </c>
      <c r="G176" s="187" t="s">
        <v>330</v>
      </c>
      <c r="H176" s="188">
        <v>344.4</v>
      </c>
      <c r="I176" s="189"/>
      <c r="J176" s="188">
        <f>ROUND(I176*H176,1)</f>
        <v>0</v>
      </c>
      <c r="K176" s="186" t="s">
        <v>167</v>
      </c>
      <c r="L176" s="39"/>
      <c r="M176" s="190" t="s">
        <v>1</v>
      </c>
      <c r="N176" s="191" t="s">
        <v>41</v>
      </c>
      <c r="O176" s="75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3" t="s">
        <v>168</v>
      </c>
      <c r="AT176" s="13" t="s">
        <v>163</v>
      </c>
      <c r="AU176" s="13" t="s">
        <v>70</v>
      </c>
      <c r="AY176" s="13" t="s">
        <v>169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3" t="s">
        <v>77</v>
      </c>
      <c r="BK176" s="194">
        <f>ROUND(I176*H176,1)</f>
        <v>0</v>
      </c>
      <c r="BL176" s="13" t="s">
        <v>168</v>
      </c>
      <c r="BM176" s="13" t="s">
        <v>583</v>
      </c>
    </row>
    <row r="177" spans="2:47" s="1" customFormat="1" ht="12">
      <c r="B177" s="34"/>
      <c r="C177" s="35"/>
      <c r="D177" s="195" t="s">
        <v>171</v>
      </c>
      <c r="E177" s="35"/>
      <c r="F177" s="196" t="s">
        <v>349</v>
      </c>
      <c r="G177" s="35"/>
      <c r="H177" s="35"/>
      <c r="I177" s="139"/>
      <c r="J177" s="35"/>
      <c r="K177" s="35"/>
      <c r="L177" s="39"/>
      <c r="M177" s="197"/>
      <c r="N177" s="75"/>
      <c r="O177" s="75"/>
      <c r="P177" s="75"/>
      <c r="Q177" s="75"/>
      <c r="R177" s="75"/>
      <c r="S177" s="75"/>
      <c r="T177" s="76"/>
      <c r="AT177" s="13" t="s">
        <v>171</v>
      </c>
      <c r="AU177" s="13" t="s">
        <v>70</v>
      </c>
    </row>
    <row r="178" spans="2:51" s="9" customFormat="1" ht="12">
      <c r="B178" s="207"/>
      <c r="C178" s="208"/>
      <c r="D178" s="195" t="s">
        <v>180</v>
      </c>
      <c r="E178" s="209" t="s">
        <v>1</v>
      </c>
      <c r="F178" s="210" t="s">
        <v>584</v>
      </c>
      <c r="G178" s="208"/>
      <c r="H178" s="211">
        <v>344.4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180</v>
      </c>
      <c r="AU178" s="217" t="s">
        <v>70</v>
      </c>
      <c r="AV178" s="9" t="s">
        <v>79</v>
      </c>
      <c r="AW178" s="9" t="s">
        <v>32</v>
      </c>
      <c r="AX178" s="9" t="s">
        <v>77</v>
      </c>
      <c r="AY178" s="217" t="s">
        <v>169</v>
      </c>
    </row>
    <row r="179" spans="2:65" s="1" customFormat="1" ht="16.5" customHeight="1">
      <c r="B179" s="34"/>
      <c r="C179" s="184" t="s">
        <v>585</v>
      </c>
      <c r="D179" s="184" t="s">
        <v>163</v>
      </c>
      <c r="E179" s="185" t="s">
        <v>352</v>
      </c>
      <c r="F179" s="186" t="s">
        <v>353</v>
      </c>
      <c r="G179" s="187" t="s">
        <v>354</v>
      </c>
      <c r="H179" s="188">
        <v>2120</v>
      </c>
      <c r="I179" s="189"/>
      <c r="J179" s="188">
        <f>ROUND(I179*H179,1)</f>
        <v>0</v>
      </c>
      <c r="K179" s="186" t="s">
        <v>167</v>
      </c>
      <c r="L179" s="39"/>
      <c r="M179" s="190" t="s">
        <v>1</v>
      </c>
      <c r="N179" s="191" t="s">
        <v>41</v>
      </c>
      <c r="O179" s="75"/>
      <c r="P179" s="192">
        <f>O179*H179</f>
        <v>0</v>
      </c>
      <c r="Q179" s="192">
        <v>0.00682</v>
      </c>
      <c r="R179" s="192">
        <f>Q179*H179</f>
        <v>14.4584</v>
      </c>
      <c r="S179" s="192">
        <v>0</v>
      </c>
      <c r="T179" s="193">
        <f>S179*H179</f>
        <v>0</v>
      </c>
      <c r="AR179" s="13" t="s">
        <v>168</v>
      </c>
      <c r="AT179" s="13" t="s">
        <v>163</v>
      </c>
      <c r="AU179" s="13" t="s">
        <v>70</v>
      </c>
      <c r="AY179" s="13" t="s">
        <v>169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3" t="s">
        <v>77</v>
      </c>
      <c r="BK179" s="194">
        <f>ROUND(I179*H179,1)</f>
        <v>0</v>
      </c>
      <c r="BL179" s="13" t="s">
        <v>168</v>
      </c>
      <c r="BM179" s="13" t="s">
        <v>586</v>
      </c>
    </row>
    <row r="180" spans="2:47" s="1" customFormat="1" ht="12">
      <c r="B180" s="34"/>
      <c r="C180" s="35"/>
      <c r="D180" s="195" t="s">
        <v>171</v>
      </c>
      <c r="E180" s="35"/>
      <c r="F180" s="196" t="s">
        <v>356</v>
      </c>
      <c r="G180" s="35"/>
      <c r="H180" s="35"/>
      <c r="I180" s="139"/>
      <c r="J180" s="35"/>
      <c r="K180" s="35"/>
      <c r="L180" s="39"/>
      <c r="M180" s="197"/>
      <c r="N180" s="75"/>
      <c r="O180" s="75"/>
      <c r="P180" s="75"/>
      <c r="Q180" s="75"/>
      <c r="R180" s="75"/>
      <c r="S180" s="75"/>
      <c r="T180" s="76"/>
      <c r="AT180" s="13" t="s">
        <v>171</v>
      </c>
      <c r="AU180" s="13" t="s">
        <v>70</v>
      </c>
    </row>
    <row r="181" spans="2:51" s="9" customFormat="1" ht="12">
      <c r="B181" s="207"/>
      <c r="C181" s="208"/>
      <c r="D181" s="195" t="s">
        <v>180</v>
      </c>
      <c r="E181" s="209" t="s">
        <v>1</v>
      </c>
      <c r="F181" s="210" t="s">
        <v>587</v>
      </c>
      <c r="G181" s="208"/>
      <c r="H181" s="211">
        <v>2120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180</v>
      </c>
      <c r="AU181" s="217" t="s">
        <v>70</v>
      </c>
      <c r="AV181" s="9" t="s">
        <v>79</v>
      </c>
      <c r="AW181" s="9" t="s">
        <v>32</v>
      </c>
      <c r="AX181" s="9" t="s">
        <v>77</v>
      </c>
      <c r="AY181" s="217" t="s">
        <v>169</v>
      </c>
    </row>
    <row r="182" spans="2:65" s="1" customFormat="1" ht="16.5" customHeight="1">
      <c r="B182" s="34"/>
      <c r="C182" s="184" t="s">
        <v>588</v>
      </c>
      <c r="D182" s="184" t="s">
        <v>163</v>
      </c>
      <c r="E182" s="185" t="s">
        <v>359</v>
      </c>
      <c r="F182" s="186" t="s">
        <v>360</v>
      </c>
      <c r="G182" s="187" t="s">
        <v>354</v>
      </c>
      <c r="H182" s="188">
        <v>54</v>
      </c>
      <c r="I182" s="189"/>
      <c r="J182" s="188">
        <f>ROUND(I182*H182,1)</f>
        <v>0</v>
      </c>
      <c r="K182" s="186" t="s">
        <v>167</v>
      </c>
      <c r="L182" s="39"/>
      <c r="M182" s="190" t="s">
        <v>1</v>
      </c>
      <c r="N182" s="191" t="s">
        <v>41</v>
      </c>
      <c r="O182" s="75"/>
      <c r="P182" s="192">
        <f>O182*H182</f>
        <v>0</v>
      </c>
      <c r="Q182" s="192">
        <v>0.07417</v>
      </c>
      <c r="R182" s="192">
        <f>Q182*H182</f>
        <v>4.00518</v>
      </c>
      <c r="S182" s="192">
        <v>0</v>
      </c>
      <c r="T182" s="193">
        <f>S182*H182</f>
        <v>0</v>
      </c>
      <c r="AR182" s="13" t="s">
        <v>168</v>
      </c>
      <c r="AT182" s="13" t="s">
        <v>163</v>
      </c>
      <c r="AU182" s="13" t="s">
        <v>70</v>
      </c>
      <c r="AY182" s="13" t="s">
        <v>169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3" t="s">
        <v>77</v>
      </c>
      <c r="BK182" s="194">
        <f>ROUND(I182*H182,1)</f>
        <v>0</v>
      </c>
      <c r="BL182" s="13" t="s">
        <v>168</v>
      </c>
      <c r="BM182" s="13" t="s">
        <v>589</v>
      </c>
    </row>
    <row r="183" spans="2:51" s="9" customFormat="1" ht="12">
      <c r="B183" s="207"/>
      <c r="C183" s="208"/>
      <c r="D183" s="195" t="s">
        <v>180</v>
      </c>
      <c r="E183" s="209" t="s">
        <v>1</v>
      </c>
      <c r="F183" s="210" t="s">
        <v>590</v>
      </c>
      <c r="G183" s="208"/>
      <c r="H183" s="211">
        <v>54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180</v>
      </c>
      <c r="AU183" s="217" t="s">
        <v>70</v>
      </c>
      <c r="AV183" s="9" t="s">
        <v>79</v>
      </c>
      <c r="AW183" s="9" t="s">
        <v>32</v>
      </c>
      <c r="AX183" s="9" t="s">
        <v>77</v>
      </c>
      <c r="AY183" s="217" t="s">
        <v>169</v>
      </c>
    </row>
    <row r="184" spans="2:65" s="1" customFormat="1" ht="16.5" customHeight="1">
      <c r="B184" s="34"/>
      <c r="C184" s="184" t="s">
        <v>591</v>
      </c>
      <c r="D184" s="184" t="s">
        <v>163</v>
      </c>
      <c r="E184" s="185" t="s">
        <v>370</v>
      </c>
      <c r="F184" s="186" t="s">
        <v>371</v>
      </c>
      <c r="G184" s="187" t="s">
        <v>215</v>
      </c>
      <c r="H184" s="188">
        <v>445.43</v>
      </c>
      <c r="I184" s="189"/>
      <c r="J184" s="188">
        <f>ROUND(I184*H184,1)</f>
        <v>0</v>
      </c>
      <c r="K184" s="186" t="s">
        <v>167</v>
      </c>
      <c r="L184" s="39"/>
      <c r="M184" s="190" t="s">
        <v>1</v>
      </c>
      <c r="N184" s="191" t="s">
        <v>41</v>
      </c>
      <c r="O184" s="75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13" t="s">
        <v>168</v>
      </c>
      <c r="AT184" s="13" t="s">
        <v>163</v>
      </c>
      <c r="AU184" s="13" t="s">
        <v>70</v>
      </c>
      <c r="AY184" s="13" t="s">
        <v>169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3" t="s">
        <v>77</v>
      </c>
      <c r="BK184" s="194">
        <f>ROUND(I184*H184,1)</f>
        <v>0</v>
      </c>
      <c r="BL184" s="13" t="s">
        <v>168</v>
      </c>
      <c r="BM184" s="13" t="s">
        <v>592</v>
      </c>
    </row>
    <row r="185" spans="2:47" s="1" customFormat="1" ht="12">
      <c r="B185" s="34"/>
      <c r="C185" s="35"/>
      <c r="D185" s="195" t="s">
        <v>171</v>
      </c>
      <c r="E185" s="35"/>
      <c r="F185" s="196" t="s">
        <v>373</v>
      </c>
      <c r="G185" s="35"/>
      <c r="H185" s="35"/>
      <c r="I185" s="139"/>
      <c r="J185" s="35"/>
      <c r="K185" s="35"/>
      <c r="L185" s="39"/>
      <c r="M185" s="218"/>
      <c r="N185" s="219"/>
      <c r="O185" s="219"/>
      <c r="P185" s="219"/>
      <c r="Q185" s="219"/>
      <c r="R185" s="219"/>
      <c r="S185" s="219"/>
      <c r="T185" s="220"/>
      <c r="AT185" s="13" t="s">
        <v>171</v>
      </c>
      <c r="AU185" s="13" t="s">
        <v>70</v>
      </c>
    </row>
    <row r="186" spans="2:12" s="1" customFormat="1" ht="6.95" customHeight="1">
      <c r="B186" s="53"/>
      <c r="C186" s="54"/>
      <c r="D186" s="54"/>
      <c r="E186" s="54"/>
      <c r="F186" s="54"/>
      <c r="G186" s="54"/>
      <c r="H186" s="54"/>
      <c r="I186" s="163"/>
      <c r="J186" s="54"/>
      <c r="K186" s="54"/>
      <c r="L186" s="39"/>
    </row>
  </sheetData>
  <sheetProtection password="CC35" sheet="1" objects="1" scenarios="1" formatColumns="0" formatRows="0" autoFilter="0"/>
  <autoFilter ref="C78:K185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110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506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593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506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SO-03_1 - 1.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506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SO-03_1 - 1.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0.020200000000000003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6590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594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595</v>
      </c>
      <c r="G88" s="208"/>
      <c r="H88" s="211">
        <v>6590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1010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0.020200000000000003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596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597</v>
      </c>
      <c r="G91" s="208"/>
      <c r="H91" s="211">
        <v>1010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430.5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598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599</v>
      </c>
      <c r="G94" s="208"/>
      <c r="H94" s="211">
        <v>430.5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430.5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600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1722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601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602</v>
      </c>
      <c r="G99" s="208"/>
      <c r="H99" s="211">
        <v>1722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0.02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603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112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506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604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506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SO-03_2 - 2.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506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SO-03_2 - 2.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0.020200000000000003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6590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605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595</v>
      </c>
      <c r="G88" s="208"/>
      <c r="H88" s="211">
        <v>6590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1010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0.020200000000000003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606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597</v>
      </c>
      <c r="G91" s="208"/>
      <c r="H91" s="211">
        <v>1010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258.3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607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608</v>
      </c>
      <c r="G94" s="208"/>
      <c r="H94" s="211">
        <v>258.3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258.3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609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1033.2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610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611</v>
      </c>
      <c r="G99" s="208"/>
      <c r="H99" s="211">
        <v>1033.2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0.02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612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114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506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613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506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SO-03_3 - 3.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506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SO-03_3 - 3.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0.020200000000000003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6590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605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595</v>
      </c>
      <c r="G88" s="208"/>
      <c r="H88" s="211">
        <v>6590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1010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0.020200000000000003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606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597</v>
      </c>
      <c r="G91" s="208"/>
      <c r="H91" s="211">
        <v>1010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258.3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607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608</v>
      </c>
      <c r="G94" s="208"/>
      <c r="H94" s="211">
        <v>258.3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258.3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609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1033.2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610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611</v>
      </c>
      <c r="G99" s="208"/>
      <c r="H99" s="211">
        <v>1033.2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0.02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612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116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506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614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ROUND((SUM(BE85:BE103)),1)</f>
        <v>0</v>
      </c>
      <c r="I35" s="152">
        <v>0.21</v>
      </c>
      <c r="J35" s="151">
        <f>ROUND(((SUM(BE85:BE103))*I35),1)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ROUND((SUM(BF85:BF103)),1)</f>
        <v>0</v>
      </c>
      <c r="I36" s="152">
        <v>0.15</v>
      </c>
      <c r="J36" s="151">
        <f>ROUND(((SUM(BF85:BF103))*I36),1)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ROUND((SUM(BG85:BG103)),1)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ROUND((SUM(BH85:BH103)),1)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ROUND((SUM(BI85:BI103)),1)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506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SO-03_4 - 4.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506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SO-03_4 - 4.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SUM(P86:P103)</f>
        <v>0</v>
      </c>
      <c r="Q85" s="88"/>
      <c r="R85" s="181">
        <f>SUM(R86:R103)</f>
        <v>0.020200000000000003</v>
      </c>
      <c r="S85" s="88"/>
      <c r="T85" s="182">
        <f>SUM(T86:T103)</f>
        <v>0</v>
      </c>
      <c r="AT85" s="13" t="s">
        <v>69</v>
      </c>
      <c r="AU85" s="13" t="s">
        <v>149</v>
      </c>
      <c r="BK85" s="183">
        <f>SUM(BK86:BK103)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6590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615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616</v>
      </c>
      <c r="G88" s="208"/>
      <c r="H88" s="211">
        <v>6590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1010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0.020200000000000003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617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597</v>
      </c>
      <c r="G91" s="208"/>
      <c r="H91" s="211">
        <v>1010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86.1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618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579</v>
      </c>
      <c r="G94" s="208"/>
      <c r="H94" s="211">
        <v>86.1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86.1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619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344.4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620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584</v>
      </c>
      <c r="G99" s="208"/>
      <c r="H99" s="211">
        <v>344.4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408</v>
      </c>
      <c r="F100" s="186" t="s">
        <v>409</v>
      </c>
      <c r="G100" s="187" t="s">
        <v>221</v>
      </c>
      <c r="H100" s="188">
        <v>680</v>
      </c>
      <c r="I100" s="189"/>
      <c r="J100" s="188">
        <f>ROUND(I100*H100,1)</f>
        <v>0</v>
      </c>
      <c r="K100" s="186" t="s">
        <v>209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621</v>
      </c>
    </row>
    <row r="101" spans="2:47" s="1" customFormat="1" ht="12">
      <c r="B101" s="34"/>
      <c r="C101" s="35"/>
      <c r="D101" s="195" t="s">
        <v>171</v>
      </c>
      <c r="E101" s="35"/>
      <c r="F101" s="196" t="s">
        <v>411</v>
      </c>
      <c r="G101" s="35"/>
      <c r="H101" s="35"/>
      <c r="I101" s="139"/>
      <c r="J101" s="35"/>
      <c r="K101" s="35"/>
      <c r="L101" s="39"/>
      <c r="M101" s="197"/>
      <c r="N101" s="75"/>
      <c r="O101" s="75"/>
      <c r="P101" s="75"/>
      <c r="Q101" s="75"/>
      <c r="R101" s="75"/>
      <c r="S101" s="75"/>
      <c r="T101" s="76"/>
      <c r="AT101" s="13" t="s">
        <v>171</v>
      </c>
      <c r="AU101" s="13" t="s">
        <v>70</v>
      </c>
    </row>
    <row r="102" spans="2:65" s="1" customFormat="1" ht="16.5" customHeight="1">
      <c r="B102" s="34"/>
      <c r="C102" s="184" t="s">
        <v>201</v>
      </c>
      <c r="D102" s="184" t="s">
        <v>163</v>
      </c>
      <c r="E102" s="185" t="s">
        <v>370</v>
      </c>
      <c r="F102" s="186" t="s">
        <v>371</v>
      </c>
      <c r="G102" s="187" t="s">
        <v>215</v>
      </c>
      <c r="H102" s="188">
        <v>0.02</v>
      </c>
      <c r="I102" s="189"/>
      <c r="J102" s="188">
        <f>ROUND(I102*H102,1)</f>
        <v>0</v>
      </c>
      <c r="K102" s="186" t="s">
        <v>167</v>
      </c>
      <c r="L102" s="39"/>
      <c r="M102" s="190" t="s">
        <v>1</v>
      </c>
      <c r="N102" s="191" t="s">
        <v>41</v>
      </c>
      <c r="O102" s="75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3" t="s">
        <v>168</v>
      </c>
      <c r="AT102" s="13" t="s">
        <v>163</v>
      </c>
      <c r="AU102" s="13" t="s">
        <v>70</v>
      </c>
      <c r="AY102" s="13" t="s">
        <v>169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3" t="s">
        <v>77</v>
      </c>
      <c r="BK102" s="194">
        <f>ROUND(I102*H102,1)</f>
        <v>0</v>
      </c>
      <c r="BL102" s="13" t="s">
        <v>168</v>
      </c>
      <c r="BM102" s="13" t="s">
        <v>622</v>
      </c>
    </row>
    <row r="103" spans="2:47" s="1" customFormat="1" ht="12">
      <c r="B103" s="34"/>
      <c r="C103" s="35"/>
      <c r="D103" s="195" t="s">
        <v>171</v>
      </c>
      <c r="E103" s="35"/>
      <c r="F103" s="196" t="s">
        <v>373</v>
      </c>
      <c r="G103" s="35"/>
      <c r="H103" s="35"/>
      <c r="I103" s="139"/>
      <c r="J103" s="35"/>
      <c r="K103" s="35"/>
      <c r="L103" s="39"/>
      <c r="M103" s="218"/>
      <c r="N103" s="219"/>
      <c r="O103" s="219"/>
      <c r="P103" s="219"/>
      <c r="Q103" s="219"/>
      <c r="R103" s="219"/>
      <c r="S103" s="219"/>
      <c r="T103" s="220"/>
      <c r="AT103" s="13" t="s">
        <v>171</v>
      </c>
      <c r="AU103" s="13" t="s">
        <v>70</v>
      </c>
    </row>
    <row r="104" spans="2:12" s="1" customFormat="1" ht="6.95" customHeight="1">
      <c r="B104" s="53"/>
      <c r="C104" s="54"/>
      <c r="D104" s="54"/>
      <c r="E104" s="54"/>
      <c r="F104" s="54"/>
      <c r="G104" s="54"/>
      <c r="H104" s="54"/>
      <c r="I104" s="163"/>
      <c r="J104" s="54"/>
      <c r="K104" s="54"/>
      <c r="L104" s="39"/>
    </row>
  </sheetData>
  <sheetProtection password="CC35" sheet="1" objects="1" scenarios="1" formatColumns="0" formatRows="0" autoFilter="0"/>
  <autoFilter ref="C84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119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s="1" customFormat="1" ht="12" customHeight="1">
      <c r="B8" s="39"/>
      <c r="D8" s="137" t="s">
        <v>143</v>
      </c>
      <c r="I8" s="139"/>
      <c r="L8" s="39"/>
    </row>
    <row r="9" spans="2:12" s="1" customFormat="1" ht="36.95" customHeight="1">
      <c r="B9" s="39"/>
      <c r="E9" s="140" t="s">
        <v>623</v>
      </c>
      <c r="F9" s="1"/>
      <c r="G9" s="1"/>
      <c r="H9" s="1"/>
      <c r="I9" s="139"/>
      <c r="L9" s="39"/>
    </row>
    <row r="10" spans="2:12" s="1" customFormat="1" ht="12">
      <c r="B10" s="39"/>
      <c r="I10" s="139"/>
      <c r="L10" s="39"/>
    </row>
    <row r="11" spans="2:12" s="1" customFormat="1" ht="12" customHeight="1">
      <c r="B11" s="39"/>
      <c r="D11" s="137" t="s">
        <v>18</v>
      </c>
      <c r="F11" s="13" t="s">
        <v>1</v>
      </c>
      <c r="I11" s="141" t="s">
        <v>19</v>
      </c>
      <c r="J11" s="13" t="s">
        <v>1</v>
      </c>
      <c r="L11" s="39"/>
    </row>
    <row r="12" spans="2:12" s="1" customFormat="1" ht="12" customHeight="1">
      <c r="B12" s="39"/>
      <c r="D12" s="137" t="s">
        <v>20</v>
      </c>
      <c r="F12" s="13" t="s">
        <v>21</v>
      </c>
      <c r="I12" s="141" t="s">
        <v>22</v>
      </c>
      <c r="J12" s="142" t="str">
        <f>'Rekapitulace stavby'!AN8</f>
        <v>27. 8. 2018</v>
      </c>
      <c r="L12" s="39"/>
    </row>
    <row r="13" spans="2:12" s="1" customFormat="1" ht="10.8" customHeight="1">
      <c r="B13" s="39"/>
      <c r="I13" s="139"/>
      <c r="L13" s="39"/>
    </row>
    <row r="14" spans="2:12" s="1" customFormat="1" ht="12" customHeight="1">
      <c r="B14" s="39"/>
      <c r="D14" s="137" t="s">
        <v>24</v>
      </c>
      <c r="I14" s="141" t="s">
        <v>25</v>
      </c>
      <c r="J14" s="13" t="str">
        <f>IF('Rekapitulace stavby'!AN10="","",'Rekapitulace stavby'!AN10)</f>
        <v/>
      </c>
      <c r="L14" s="39"/>
    </row>
    <row r="15" spans="2:12" s="1" customFormat="1" ht="18" customHeight="1">
      <c r="B15" s="39"/>
      <c r="E15" s="13" t="str">
        <f>IF('Rekapitulace stavby'!E11="","",'Rekapitulace stavby'!E11)</f>
        <v xml:space="preserve"> </v>
      </c>
      <c r="I15" s="141" t="s">
        <v>27</v>
      </c>
      <c r="J15" s="1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9"/>
      <c r="L16" s="39"/>
    </row>
    <row r="17" spans="2:12" s="1" customFormat="1" ht="12" customHeight="1">
      <c r="B17" s="39"/>
      <c r="D17" s="137" t="s">
        <v>28</v>
      </c>
      <c r="I17" s="141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41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9"/>
      <c r="L19" s="39"/>
    </row>
    <row r="20" spans="2:12" s="1" customFormat="1" ht="12" customHeight="1">
      <c r="B20" s="39"/>
      <c r="D20" s="137" t="s">
        <v>30</v>
      </c>
      <c r="I20" s="141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41" t="s">
        <v>27</v>
      </c>
      <c r="J21" s="13" t="s">
        <v>1</v>
      </c>
      <c r="L21" s="39"/>
    </row>
    <row r="22" spans="2:12" s="1" customFormat="1" ht="6.95" customHeight="1">
      <c r="B22" s="39"/>
      <c r="I22" s="139"/>
      <c r="L22" s="39"/>
    </row>
    <row r="23" spans="2:12" s="1" customFormat="1" ht="12" customHeight="1">
      <c r="B23" s="39"/>
      <c r="D23" s="137" t="s">
        <v>33</v>
      </c>
      <c r="I23" s="141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41" t="s">
        <v>27</v>
      </c>
      <c r="J24" s="13" t="s">
        <v>1</v>
      </c>
      <c r="L24" s="39"/>
    </row>
    <row r="25" spans="2:12" s="1" customFormat="1" ht="6.95" customHeight="1">
      <c r="B25" s="39"/>
      <c r="I25" s="139"/>
      <c r="L25" s="39"/>
    </row>
    <row r="26" spans="2:12" s="1" customFormat="1" ht="12" customHeight="1">
      <c r="B26" s="39"/>
      <c r="D26" s="137" t="s">
        <v>35</v>
      </c>
      <c r="I26" s="139"/>
      <c r="L26" s="39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39"/>
      <c r="I28" s="139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46"/>
      <c r="J29" s="67"/>
      <c r="K29" s="67"/>
      <c r="L29" s="39"/>
    </row>
    <row r="30" spans="2:12" s="1" customFormat="1" ht="25.4" customHeight="1">
      <c r="B30" s="39"/>
      <c r="D30" s="147" t="s">
        <v>36</v>
      </c>
      <c r="I30" s="139"/>
      <c r="J30" s="148">
        <f>ROUND(J79,1)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14.4" customHeight="1">
      <c r="B32" s="39"/>
      <c r="F32" s="149" t="s">
        <v>38</v>
      </c>
      <c r="I32" s="150" t="s">
        <v>37</v>
      </c>
      <c r="J32" s="149" t="s">
        <v>39</v>
      </c>
      <c r="L32" s="39"/>
    </row>
    <row r="33" spans="2:12" s="1" customFormat="1" ht="14.4" customHeight="1">
      <c r="B33" s="39"/>
      <c r="D33" s="137" t="s">
        <v>40</v>
      </c>
      <c r="E33" s="137" t="s">
        <v>41</v>
      </c>
      <c r="F33" s="151">
        <f>ROUND((SUM(BE79:BE182)),1)</f>
        <v>0</v>
      </c>
      <c r="I33" s="152">
        <v>0.21</v>
      </c>
      <c r="J33" s="151">
        <f>ROUND(((SUM(BE79:BE182))*I33),1)</f>
        <v>0</v>
      </c>
      <c r="L33" s="39"/>
    </row>
    <row r="34" spans="2:12" s="1" customFormat="1" ht="14.4" customHeight="1">
      <c r="B34" s="39"/>
      <c r="E34" s="137" t="s">
        <v>42</v>
      </c>
      <c r="F34" s="151">
        <f>ROUND((SUM(BF79:BF182)),1)</f>
        <v>0</v>
      </c>
      <c r="I34" s="152">
        <v>0.15</v>
      </c>
      <c r="J34" s="151">
        <f>ROUND(((SUM(BF79:BF182))*I34),1)</f>
        <v>0</v>
      </c>
      <c r="L34" s="39"/>
    </row>
    <row r="35" spans="2:12" s="1" customFormat="1" ht="14.4" customHeight="1" hidden="1">
      <c r="B35" s="39"/>
      <c r="E35" s="137" t="s">
        <v>43</v>
      </c>
      <c r="F35" s="151">
        <f>ROUND((SUM(BG79:BG182)),1)</f>
        <v>0</v>
      </c>
      <c r="I35" s="152">
        <v>0.21</v>
      </c>
      <c r="J35" s="151">
        <f>0</f>
        <v>0</v>
      </c>
      <c r="L35" s="39"/>
    </row>
    <row r="36" spans="2:12" s="1" customFormat="1" ht="14.4" customHeight="1" hidden="1">
      <c r="B36" s="39"/>
      <c r="E36" s="137" t="s">
        <v>44</v>
      </c>
      <c r="F36" s="151">
        <f>ROUND((SUM(BH79:BH182)),1)</f>
        <v>0</v>
      </c>
      <c r="I36" s="152">
        <v>0.15</v>
      </c>
      <c r="J36" s="151">
        <f>0</f>
        <v>0</v>
      </c>
      <c r="L36" s="39"/>
    </row>
    <row r="37" spans="2:12" s="1" customFormat="1" ht="14.4" customHeight="1" hidden="1">
      <c r="B37" s="39"/>
      <c r="E37" s="137" t="s">
        <v>45</v>
      </c>
      <c r="F37" s="151">
        <f>ROUND((SUM(BI79:BI182)),1)</f>
        <v>0</v>
      </c>
      <c r="I37" s="152">
        <v>0</v>
      </c>
      <c r="J37" s="151">
        <f>0</f>
        <v>0</v>
      </c>
      <c r="L37" s="39"/>
    </row>
    <row r="38" spans="2:12" s="1" customFormat="1" ht="6.95" customHeight="1">
      <c r="B38" s="39"/>
      <c r="I38" s="139"/>
      <c r="L38" s="39"/>
    </row>
    <row r="39" spans="2:12" s="1" customFormat="1" ht="25.4" customHeight="1">
      <c r="B39" s="39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39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39"/>
    </row>
    <row r="44" spans="2:12" s="1" customFormat="1" ht="6.95" customHeight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39"/>
    </row>
    <row r="45" spans="2:12" s="1" customFormat="1" ht="24.95" customHeight="1">
      <c r="B45" s="34"/>
      <c r="C45" s="19" t="s">
        <v>145</v>
      </c>
      <c r="D45" s="35"/>
      <c r="E45" s="35"/>
      <c r="F45" s="35"/>
      <c r="G45" s="35"/>
      <c r="H45" s="35"/>
      <c r="I45" s="139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39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16.5" customHeight="1">
      <c r="B48" s="34"/>
      <c r="C48" s="35"/>
      <c r="D48" s="35"/>
      <c r="E48" s="167" t="str">
        <f>E7</f>
        <v>Založení prvků ÚSES v k.ú. Vranovice, vybrané prvky – biokoridory a biocentra</v>
      </c>
      <c r="F48" s="28"/>
      <c r="G48" s="28"/>
      <c r="H48" s="28"/>
      <c r="I48" s="139"/>
      <c r="J48" s="35"/>
      <c r="K48" s="35"/>
      <c r="L48" s="39"/>
    </row>
    <row r="49" spans="2:12" s="1" customFormat="1" ht="12" customHeight="1">
      <c r="B49" s="34"/>
      <c r="C49" s="28" t="s">
        <v>143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SO-04 - Biokoridor LBK VR14</v>
      </c>
      <c r="F50" s="35"/>
      <c r="G50" s="35"/>
      <c r="H50" s="35"/>
      <c r="I50" s="139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39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Vranovice nad Svratkou</v>
      </c>
      <c r="G52" s="35"/>
      <c r="H52" s="35"/>
      <c r="I52" s="141" t="s">
        <v>22</v>
      </c>
      <c r="J52" s="63" t="str">
        <f>IF(J12="","",J12)</f>
        <v>27. 8. 2018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 xml:space="preserve"> </v>
      </c>
      <c r="G54" s="35"/>
      <c r="H54" s="35"/>
      <c r="I54" s="141" t="s">
        <v>30</v>
      </c>
      <c r="J54" s="32" t="str">
        <f>E21</f>
        <v>Agroprojekt PSo. s.r.o.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41" t="s">
        <v>33</v>
      </c>
      <c r="J55" s="32" t="str">
        <f>E24</f>
        <v>Daniel Doubrava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39"/>
      <c r="J56" s="35"/>
      <c r="K56" s="35"/>
      <c r="L56" s="39"/>
    </row>
    <row r="57" spans="2:12" s="1" customFormat="1" ht="29.25" customHeight="1">
      <c r="B57" s="34"/>
      <c r="C57" s="168" t="s">
        <v>146</v>
      </c>
      <c r="D57" s="169"/>
      <c r="E57" s="169"/>
      <c r="F57" s="169"/>
      <c r="G57" s="169"/>
      <c r="H57" s="169"/>
      <c r="I57" s="170"/>
      <c r="J57" s="171" t="s">
        <v>147</v>
      </c>
      <c r="K57" s="169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39"/>
      <c r="J58" s="35"/>
      <c r="K58" s="35"/>
      <c r="L58" s="39"/>
    </row>
    <row r="59" spans="2:47" s="1" customFormat="1" ht="22.8" customHeight="1">
      <c r="B59" s="34"/>
      <c r="C59" s="172" t="s">
        <v>148</v>
      </c>
      <c r="D59" s="35"/>
      <c r="E59" s="35"/>
      <c r="F59" s="35"/>
      <c r="G59" s="35"/>
      <c r="H59" s="35"/>
      <c r="I59" s="139"/>
      <c r="J59" s="94">
        <f>J79</f>
        <v>0</v>
      </c>
      <c r="K59" s="35"/>
      <c r="L59" s="39"/>
      <c r="AU59" s="13" t="s">
        <v>149</v>
      </c>
    </row>
    <row r="60" spans="2:12" s="1" customFormat="1" ht="21.8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6.95" customHeight="1">
      <c r="B61" s="53"/>
      <c r="C61" s="54"/>
      <c r="D61" s="54"/>
      <c r="E61" s="54"/>
      <c r="F61" s="54"/>
      <c r="G61" s="54"/>
      <c r="H61" s="54"/>
      <c r="I61" s="163"/>
      <c r="J61" s="54"/>
      <c r="K61" s="54"/>
      <c r="L61" s="39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66"/>
      <c r="J65" s="56"/>
      <c r="K65" s="56"/>
      <c r="L65" s="39"/>
    </row>
    <row r="66" spans="2:12" s="1" customFormat="1" ht="24.95" customHeight="1">
      <c r="B66" s="34"/>
      <c r="C66" s="19" t="s">
        <v>150</v>
      </c>
      <c r="D66" s="35"/>
      <c r="E66" s="35"/>
      <c r="F66" s="35"/>
      <c r="G66" s="35"/>
      <c r="H66" s="35"/>
      <c r="I66" s="139"/>
      <c r="J66" s="35"/>
      <c r="K66" s="35"/>
      <c r="L66" s="39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139"/>
      <c r="J67" s="35"/>
      <c r="K67" s="35"/>
      <c r="L67" s="39"/>
    </row>
    <row r="68" spans="2:12" s="1" customFormat="1" ht="12" customHeight="1">
      <c r="B68" s="34"/>
      <c r="C68" s="28" t="s">
        <v>16</v>
      </c>
      <c r="D68" s="35"/>
      <c r="E68" s="35"/>
      <c r="F68" s="35"/>
      <c r="G68" s="35"/>
      <c r="H68" s="35"/>
      <c r="I68" s="139"/>
      <c r="J68" s="35"/>
      <c r="K68" s="35"/>
      <c r="L68" s="39"/>
    </row>
    <row r="69" spans="2:12" s="1" customFormat="1" ht="16.5" customHeight="1">
      <c r="B69" s="34"/>
      <c r="C69" s="35"/>
      <c r="D69" s="35"/>
      <c r="E69" s="167" t="str">
        <f>E7</f>
        <v>Založení prvků ÚSES v k.ú. Vranovice, vybrané prvky – biokoridory a biocentra</v>
      </c>
      <c r="F69" s="28"/>
      <c r="G69" s="28"/>
      <c r="H69" s="28"/>
      <c r="I69" s="139"/>
      <c r="J69" s="35"/>
      <c r="K69" s="35"/>
      <c r="L69" s="39"/>
    </row>
    <row r="70" spans="2:12" s="1" customFormat="1" ht="12" customHeight="1">
      <c r="B70" s="34"/>
      <c r="C70" s="28" t="s">
        <v>143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16.5" customHeight="1">
      <c r="B71" s="34"/>
      <c r="C71" s="35"/>
      <c r="D71" s="35"/>
      <c r="E71" s="60" t="str">
        <f>E9</f>
        <v>SO-04 - Biokoridor LBK VR14</v>
      </c>
      <c r="F71" s="35"/>
      <c r="G71" s="35"/>
      <c r="H71" s="35"/>
      <c r="I71" s="139"/>
      <c r="J71" s="35"/>
      <c r="K71" s="35"/>
      <c r="L71" s="39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2" customHeight="1">
      <c r="B73" s="34"/>
      <c r="C73" s="28" t="s">
        <v>20</v>
      </c>
      <c r="D73" s="35"/>
      <c r="E73" s="35"/>
      <c r="F73" s="23" t="str">
        <f>F12</f>
        <v>Vranovice nad Svratkou</v>
      </c>
      <c r="G73" s="35"/>
      <c r="H73" s="35"/>
      <c r="I73" s="141" t="s">
        <v>22</v>
      </c>
      <c r="J73" s="63" t="str">
        <f>IF(J12="","",J12)</f>
        <v>27. 8. 2018</v>
      </c>
      <c r="K73" s="35"/>
      <c r="L73" s="39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39"/>
      <c r="J74" s="35"/>
      <c r="K74" s="35"/>
      <c r="L74" s="39"/>
    </row>
    <row r="75" spans="2:12" s="1" customFormat="1" ht="13.65" customHeight="1">
      <c r="B75" s="34"/>
      <c r="C75" s="28" t="s">
        <v>24</v>
      </c>
      <c r="D75" s="35"/>
      <c r="E75" s="35"/>
      <c r="F75" s="23" t="str">
        <f>E15</f>
        <v xml:space="preserve"> </v>
      </c>
      <c r="G75" s="35"/>
      <c r="H75" s="35"/>
      <c r="I75" s="141" t="s">
        <v>30</v>
      </c>
      <c r="J75" s="32" t="str">
        <f>E21</f>
        <v>Agroprojekt PSo. s.r.o.</v>
      </c>
      <c r="K75" s="35"/>
      <c r="L75" s="39"/>
    </row>
    <row r="76" spans="2:12" s="1" customFormat="1" ht="13.65" customHeight="1">
      <c r="B76" s="34"/>
      <c r="C76" s="28" t="s">
        <v>28</v>
      </c>
      <c r="D76" s="35"/>
      <c r="E76" s="35"/>
      <c r="F76" s="23" t="str">
        <f>IF(E18="","",E18)</f>
        <v>Vyplň údaj</v>
      </c>
      <c r="G76" s="35"/>
      <c r="H76" s="35"/>
      <c r="I76" s="141" t="s">
        <v>33</v>
      </c>
      <c r="J76" s="32" t="str">
        <f>E24</f>
        <v>Daniel Doubrava</v>
      </c>
      <c r="K76" s="35"/>
      <c r="L76" s="39"/>
    </row>
    <row r="77" spans="2:12" s="1" customFormat="1" ht="10.3" customHeight="1">
      <c r="B77" s="34"/>
      <c r="C77" s="35"/>
      <c r="D77" s="35"/>
      <c r="E77" s="35"/>
      <c r="F77" s="35"/>
      <c r="G77" s="35"/>
      <c r="H77" s="35"/>
      <c r="I77" s="139"/>
      <c r="J77" s="35"/>
      <c r="K77" s="35"/>
      <c r="L77" s="39"/>
    </row>
    <row r="78" spans="2:20" s="8" customFormat="1" ht="29.25" customHeight="1">
      <c r="B78" s="173"/>
      <c r="C78" s="174" t="s">
        <v>151</v>
      </c>
      <c r="D78" s="175" t="s">
        <v>55</v>
      </c>
      <c r="E78" s="175" t="s">
        <v>51</v>
      </c>
      <c r="F78" s="175" t="s">
        <v>52</v>
      </c>
      <c r="G78" s="175" t="s">
        <v>152</v>
      </c>
      <c r="H78" s="175" t="s">
        <v>153</v>
      </c>
      <c r="I78" s="176" t="s">
        <v>154</v>
      </c>
      <c r="J78" s="177" t="s">
        <v>147</v>
      </c>
      <c r="K78" s="178" t="s">
        <v>155</v>
      </c>
      <c r="L78" s="179"/>
      <c r="M78" s="84" t="s">
        <v>1</v>
      </c>
      <c r="N78" s="85" t="s">
        <v>40</v>
      </c>
      <c r="O78" s="85" t="s">
        <v>156</v>
      </c>
      <c r="P78" s="85" t="s">
        <v>157</v>
      </c>
      <c r="Q78" s="85" t="s">
        <v>158</v>
      </c>
      <c r="R78" s="85" t="s">
        <v>159</v>
      </c>
      <c r="S78" s="85" t="s">
        <v>160</v>
      </c>
      <c r="T78" s="86" t="s">
        <v>161</v>
      </c>
    </row>
    <row r="79" spans="2:63" s="1" customFormat="1" ht="22.8" customHeight="1">
      <c r="B79" s="34"/>
      <c r="C79" s="91" t="s">
        <v>162</v>
      </c>
      <c r="D79" s="35"/>
      <c r="E79" s="35"/>
      <c r="F79" s="35"/>
      <c r="G79" s="35"/>
      <c r="H79" s="35"/>
      <c r="I79" s="139"/>
      <c r="J79" s="180">
        <f>BK79</f>
        <v>0</v>
      </c>
      <c r="K79" s="35"/>
      <c r="L79" s="39"/>
      <c r="M79" s="87"/>
      <c r="N79" s="88"/>
      <c r="O79" s="88"/>
      <c r="P79" s="181">
        <f>SUM(P80:P182)</f>
        <v>0</v>
      </c>
      <c r="Q79" s="88"/>
      <c r="R79" s="181">
        <f>SUM(R80:R182)</f>
        <v>244.05951999999996</v>
      </c>
      <c r="S79" s="88"/>
      <c r="T79" s="182">
        <f>SUM(T80:T182)</f>
        <v>0</v>
      </c>
      <c r="AT79" s="13" t="s">
        <v>69</v>
      </c>
      <c r="AU79" s="13" t="s">
        <v>149</v>
      </c>
      <c r="BK79" s="183">
        <f>SUM(BK80:BK182)</f>
        <v>0</v>
      </c>
    </row>
    <row r="80" spans="2:65" s="1" customFormat="1" ht="16.5" customHeight="1">
      <c r="B80" s="34"/>
      <c r="C80" s="184" t="s">
        <v>77</v>
      </c>
      <c r="D80" s="184" t="s">
        <v>163</v>
      </c>
      <c r="E80" s="185" t="s">
        <v>164</v>
      </c>
      <c r="F80" s="186" t="s">
        <v>165</v>
      </c>
      <c r="G80" s="187" t="s">
        <v>166</v>
      </c>
      <c r="H80" s="188">
        <v>8170</v>
      </c>
      <c r="I80" s="189"/>
      <c r="J80" s="188">
        <f>ROUND(I80*H80,1)</f>
        <v>0</v>
      </c>
      <c r="K80" s="186" t="s">
        <v>167</v>
      </c>
      <c r="L80" s="39"/>
      <c r="M80" s="190" t="s">
        <v>1</v>
      </c>
      <c r="N80" s="191" t="s">
        <v>41</v>
      </c>
      <c r="O80" s="75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13" t="s">
        <v>168</v>
      </c>
      <c r="AT80" s="13" t="s">
        <v>163</v>
      </c>
      <c r="AU80" s="13" t="s">
        <v>70</v>
      </c>
      <c r="AY80" s="13" t="s">
        <v>169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3" t="s">
        <v>77</v>
      </c>
      <c r="BK80" s="194">
        <f>ROUND(I80*H80,1)</f>
        <v>0</v>
      </c>
      <c r="BL80" s="13" t="s">
        <v>168</v>
      </c>
      <c r="BM80" s="13" t="s">
        <v>624</v>
      </c>
    </row>
    <row r="81" spans="2:47" s="1" customFormat="1" ht="12">
      <c r="B81" s="34"/>
      <c r="C81" s="35"/>
      <c r="D81" s="195" t="s">
        <v>171</v>
      </c>
      <c r="E81" s="35"/>
      <c r="F81" s="196" t="s">
        <v>172</v>
      </c>
      <c r="G81" s="35"/>
      <c r="H81" s="35"/>
      <c r="I81" s="139"/>
      <c r="J81" s="35"/>
      <c r="K81" s="35"/>
      <c r="L81" s="39"/>
      <c r="M81" s="197"/>
      <c r="N81" s="75"/>
      <c r="O81" s="75"/>
      <c r="P81" s="75"/>
      <c r="Q81" s="75"/>
      <c r="R81" s="75"/>
      <c r="S81" s="75"/>
      <c r="T81" s="76"/>
      <c r="AT81" s="13" t="s">
        <v>171</v>
      </c>
      <c r="AU81" s="13" t="s">
        <v>70</v>
      </c>
    </row>
    <row r="82" spans="2:51" s="9" customFormat="1" ht="12">
      <c r="B82" s="207"/>
      <c r="C82" s="208"/>
      <c r="D82" s="195" t="s">
        <v>180</v>
      </c>
      <c r="E82" s="209" t="s">
        <v>1</v>
      </c>
      <c r="F82" s="210" t="s">
        <v>625</v>
      </c>
      <c r="G82" s="208"/>
      <c r="H82" s="211">
        <v>8170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180</v>
      </c>
      <c r="AU82" s="217" t="s">
        <v>70</v>
      </c>
      <c r="AV82" s="9" t="s">
        <v>79</v>
      </c>
      <c r="AW82" s="9" t="s">
        <v>32</v>
      </c>
      <c r="AX82" s="9" t="s">
        <v>77</v>
      </c>
      <c r="AY82" s="217" t="s">
        <v>169</v>
      </c>
    </row>
    <row r="83" spans="2:65" s="1" customFormat="1" ht="16.5" customHeight="1">
      <c r="B83" s="34"/>
      <c r="C83" s="198" t="s">
        <v>79</v>
      </c>
      <c r="D83" s="198" t="s">
        <v>173</v>
      </c>
      <c r="E83" s="199" t="s">
        <v>174</v>
      </c>
      <c r="F83" s="200" t="s">
        <v>509</v>
      </c>
      <c r="G83" s="201" t="s">
        <v>176</v>
      </c>
      <c r="H83" s="202">
        <v>2.45</v>
      </c>
      <c r="I83" s="203"/>
      <c r="J83" s="202">
        <f>ROUND(I83*H83,1)</f>
        <v>0</v>
      </c>
      <c r="K83" s="200" t="s">
        <v>167</v>
      </c>
      <c r="L83" s="204"/>
      <c r="M83" s="205" t="s">
        <v>1</v>
      </c>
      <c r="N83" s="206" t="s">
        <v>41</v>
      </c>
      <c r="O83" s="75"/>
      <c r="P83" s="192">
        <f>O83*H83</f>
        <v>0</v>
      </c>
      <c r="Q83" s="192">
        <v>0.001</v>
      </c>
      <c r="R83" s="192">
        <f>Q83*H83</f>
        <v>0.0024500000000000004</v>
      </c>
      <c r="S83" s="192">
        <v>0</v>
      </c>
      <c r="T83" s="193">
        <f>S83*H83</f>
        <v>0</v>
      </c>
      <c r="AR83" s="13" t="s">
        <v>177</v>
      </c>
      <c r="AT83" s="13" t="s">
        <v>173</v>
      </c>
      <c r="AU83" s="13" t="s">
        <v>70</v>
      </c>
      <c r="AY83" s="13" t="s">
        <v>169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13" t="s">
        <v>77</v>
      </c>
      <c r="BK83" s="194">
        <f>ROUND(I83*H83,1)</f>
        <v>0</v>
      </c>
      <c r="BL83" s="13" t="s">
        <v>168</v>
      </c>
      <c r="BM83" s="13" t="s">
        <v>626</v>
      </c>
    </row>
    <row r="84" spans="2:47" s="1" customFormat="1" ht="12">
      <c r="B84" s="34"/>
      <c r="C84" s="35"/>
      <c r="D84" s="195" t="s">
        <v>171</v>
      </c>
      <c r="E84" s="35"/>
      <c r="F84" s="196" t="s">
        <v>179</v>
      </c>
      <c r="G84" s="35"/>
      <c r="H84" s="35"/>
      <c r="I84" s="139"/>
      <c r="J84" s="35"/>
      <c r="K84" s="35"/>
      <c r="L84" s="39"/>
      <c r="M84" s="197"/>
      <c r="N84" s="75"/>
      <c r="O84" s="75"/>
      <c r="P84" s="75"/>
      <c r="Q84" s="75"/>
      <c r="R84" s="75"/>
      <c r="S84" s="75"/>
      <c r="T84" s="76"/>
      <c r="AT84" s="13" t="s">
        <v>171</v>
      </c>
      <c r="AU84" s="13" t="s">
        <v>70</v>
      </c>
    </row>
    <row r="85" spans="2:51" s="9" customFormat="1" ht="12">
      <c r="B85" s="207"/>
      <c r="C85" s="208"/>
      <c r="D85" s="195" t="s">
        <v>180</v>
      </c>
      <c r="E85" s="209" t="s">
        <v>1</v>
      </c>
      <c r="F85" s="210" t="s">
        <v>627</v>
      </c>
      <c r="G85" s="208"/>
      <c r="H85" s="211">
        <v>2.45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180</v>
      </c>
      <c r="AU85" s="217" t="s">
        <v>70</v>
      </c>
      <c r="AV85" s="9" t="s">
        <v>79</v>
      </c>
      <c r="AW85" s="9" t="s">
        <v>32</v>
      </c>
      <c r="AX85" s="9" t="s">
        <v>77</v>
      </c>
      <c r="AY85" s="217" t="s">
        <v>169</v>
      </c>
    </row>
    <row r="86" spans="2:65" s="1" customFormat="1" ht="16.5" customHeight="1">
      <c r="B86" s="34"/>
      <c r="C86" s="184" t="s">
        <v>182</v>
      </c>
      <c r="D86" s="184" t="s">
        <v>163</v>
      </c>
      <c r="E86" s="185" t="s">
        <v>183</v>
      </c>
      <c r="F86" s="186" t="s">
        <v>184</v>
      </c>
      <c r="G86" s="187" t="s">
        <v>166</v>
      </c>
      <c r="H86" s="188">
        <v>8170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628</v>
      </c>
    </row>
    <row r="87" spans="2:47" s="1" customFormat="1" ht="12">
      <c r="B87" s="34"/>
      <c r="C87" s="35"/>
      <c r="D87" s="195" t="s">
        <v>171</v>
      </c>
      <c r="E87" s="35"/>
      <c r="F87" s="196" t="s">
        <v>186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65" s="1" customFormat="1" ht="16.5" customHeight="1">
      <c r="B88" s="34"/>
      <c r="C88" s="184" t="s">
        <v>168</v>
      </c>
      <c r="D88" s="184" t="s">
        <v>163</v>
      </c>
      <c r="E88" s="185" t="s">
        <v>187</v>
      </c>
      <c r="F88" s="186" t="s">
        <v>188</v>
      </c>
      <c r="G88" s="187" t="s">
        <v>166</v>
      </c>
      <c r="H88" s="188">
        <v>8170</v>
      </c>
      <c r="I88" s="189"/>
      <c r="J88" s="188">
        <f>ROUND(I88*H88,1)</f>
        <v>0</v>
      </c>
      <c r="K88" s="186" t="s">
        <v>167</v>
      </c>
      <c r="L88" s="39"/>
      <c r="M88" s="190" t="s">
        <v>1</v>
      </c>
      <c r="N88" s="191" t="s">
        <v>41</v>
      </c>
      <c r="O88" s="75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3" t="s">
        <v>168</v>
      </c>
      <c r="AT88" s="13" t="s">
        <v>163</v>
      </c>
      <c r="AU88" s="13" t="s">
        <v>70</v>
      </c>
      <c r="AY88" s="13" t="s">
        <v>169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3" t="s">
        <v>77</v>
      </c>
      <c r="BK88" s="194">
        <f>ROUND(I88*H88,1)</f>
        <v>0</v>
      </c>
      <c r="BL88" s="13" t="s">
        <v>168</v>
      </c>
      <c r="BM88" s="13" t="s">
        <v>629</v>
      </c>
    </row>
    <row r="89" spans="2:47" s="1" customFormat="1" ht="12">
      <c r="B89" s="34"/>
      <c r="C89" s="35"/>
      <c r="D89" s="195" t="s">
        <v>171</v>
      </c>
      <c r="E89" s="35"/>
      <c r="F89" s="196" t="s">
        <v>190</v>
      </c>
      <c r="G89" s="35"/>
      <c r="H89" s="35"/>
      <c r="I89" s="139"/>
      <c r="J89" s="35"/>
      <c r="K89" s="35"/>
      <c r="L89" s="39"/>
      <c r="M89" s="197"/>
      <c r="N89" s="75"/>
      <c r="O89" s="75"/>
      <c r="P89" s="75"/>
      <c r="Q89" s="75"/>
      <c r="R89" s="75"/>
      <c r="S89" s="75"/>
      <c r="T89" s="76"/>
      <c r="AT89" s="13" t="s">
        <v>171</v>
      </c>
      <c r="AU89" s="13" t="s">
        <v>70</v>
      </c>
    </row>
    <row r="90" spans="2:65" s="1" customFormat="1" ht="16.5" customHeight="1">
      <c r="B90" s="34"/>
      <c r="C90" s="184" t="s">
        <v>191</v>
      </c>
      <c r="D90" s="184" t="s">
        <v>163</v>
      </c>
      <c r="E90" s="185" t="s">
        <v>192</v>
      </c>
      <c r="F90" s="186" t="s">
        <v>193</v>
      </c>
      <c r="G90" s="187" t="s">
        <v>166</v>
      </c>
      <c r="H90" s="188">
        <v>8170</v>
      </c>
      <c r="I90" s="189"/>
      <c r="J90" s="188">
        <f>ROUND(I90*H90,1)</f>
        <v>0</v>
      </c>
      <c r="K90" s="186" t="s">
        <v>167</v>
      </c>
      <c r="L90" s="39"/>
      <c r="M90" s="190" t="s">
        <v>1</v>
      </c>
      <c r="N90" s="191" t="s">
        <v>41</v>
      </c>
      <c r="O90" s="75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3" t="s">
        <v>168</v>
      </c>
      <c r="AT90" s="13" t="s">
        <v>163</v>
      </c>
      <c r="AU90" s="13" t="s">
        <v>70</v>
      </c>
      <c r="AY90" s="13" t="s">
        <v>169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3" t="s">
        <v>77</v>
      </c>
      <c r="BK90" s="194">
        <f>ROUND(I90*H90,1)</f>
        <v>0</v>
      </c>
      <c r="BL90" s="13" t="s">
        <v>168</v>
      </c>
      <c r="BM90" s="13" t="s">
        <v>630</v>
      </c>
    </row>
    <row r="91" spans="2:47" s="1" customFormat="1" ht="12">
      <c r="B91" s="34"/>
      <c r="C91" s="35"/>
      <c r="D91" s="195" t="s">
        <v>171</v>
      </c>
      <c r="E91" s="35"/>
      <c r="F91" s="196" t="s">
        <v>195</v>
      </c>
      <c r="G91" s="35"/>
      <c r="H91" s="35"/>
      <c r="I91" s="139"/>
      <c r="J91" s="35"/>
      <c r="K91" s="35"/>
      <c r="L91" s="39"/>
      <c r="M91" s="197"/>
      <c r="N91" s="75"/>
      <c r="O91" s="75"/>
      <c r="P91" s="75"/>
      <c r="Q91" s="75"/>
      <c r="R91" s="75"/>
      <c r="S91" s="75"/>
      <c r="T91" s="76"/>
      <c r="AT91" s="13" t="s">
        <v>171</v>
      </c>
      <c r="AU91" s="13" t="s">
        <v>70</v>
      </c>
    </row>
    <row r="92" spans="2:65" s="1" customFormat="1" ht="16.5" customHeight="1">
      <c r="B92" s="34"/>
      <c r="C92" s="184" t="s">
        <v>196</v>
      </c>
      <c r="D92" s="184" t="s">
        <v>163</v>
      </c>
      <c r="E92" s="185" t="s">
        <v>197</v>
      </c>
      <c r="F92" s="186" t="s">
        <v>198</v>
      </c>
      <c r="G92" s="187" t="s">
        <v>166</v>
      </c>
      <c r="H92" s="188">
        <v>8170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631</v>
      </c>
    </row>
    <row r="93" spans="2:47" s="1" customFormat="1" ht="12">
      <c r="B93" s="34"/>
      <c r="C93" s="35"/>
      <c r="D93" s="195" t="s">
        <v>171</v>
      </c>
      <c r="E93" s="35"/>
      <c r="F93" s="196" t="s">
        <v>200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65" s="1" customFormat="1" ht="22.5" customHeight="1">
      <c r="B94" s="34"/>
      <c r="C94" s="184" t="s">
        <v>177</v>
      </c>
      <c r="D94" s="184" t="s">
        <v>163</v>
      </c>
      <c r="E94" s="185" t="s">
        <v>207</v>
      </c>
      <c r="F94" s="186" t="s">
        <v>632</v>
      </c>
      <c r="G94" s="187" t="s">
        <v>166</v>
      </c>
      <c r="H94" s="188">
        <v>49020</v>
      </c>
      <c r="I94" s="189"/>
      <c r="J94" s="188">
        <f>ROUND(I94*H94,1)</f>
        <v>0</v>
      </c>
      <c r="K94" s="186" t="s">
        <v>209</v>
      </c>
      <c r="L94" s="39"/>
      <c r="M94" s="190" t="s">
        <v>1</v>
      </c>
      <c r="N94" s="191" t="s">
        <v>41</v>
      </c>
      <c r="O94" s="75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3" t="s">
        <v>168</v>
      </c>
      <c r="AT94" s="13" t="s">
        <v>163</v>
      </c>
      <c r="AU94" s="13" t="s">
        <v>70</v>
      </c>
      <c r="AY94" s="13" t="s">
        <v>169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3" t="s">
        <v>77</v>
      </c>
      <c r="BK94" s="194">
        <f>ROUND(I94*H94,1)</f>
        <v>0</v>
      </c>
      <c r="BL94" s="13" t="s">
        <v>168</v>
      </c>
      <c r="BM94" s="13" t="s">
        <v>633</v>
      </c>
    </row>
    <row r="95" spans="2:51" s="9" customFormat="1" ht="12">
      <c r="B95" s="207"/>
      <c r="C95" s="208"/>
      <c r="D95" s="195" t="s">
        <v>180</v>
      </c>
      <c r="E95" s="209" t="s">
        <v>1</v>
      </c>
      <c r="F95" s="210" t="s">
        <v>634</v>
      </c>
      <c r="G95" s="208"/>
      <c r="H95" s="211">
        <v>49020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180</v>
      </c>
      <c r="AU95" s="217" t="s">
        <v>70</v>
      </c>
      <c r="AV95" s="9" t="s">
        <v>79</v>
      </c>
      <c r="AW95" s="9" t="s">
        <v>32</v>
      </c>
      <c r="AX95" s="9" t="s">
        <v>77</v>
      </c>
      <c r="AY95" s="217" t="s">
        <v>169</v>
      </c>
    </row>
    <row r="96" spans="2:65" s="1" customFormat="1" ht="16.5" customHeight="1">
      <c r="B96" s="34"/>
      <c r="C96" s="198" t="s">
        <v>201</v>
      </c>
      <c r="D96" s="198" t="s">
        <v>173</v>
      </c>
      <c r="E96" s="199" t="s">
        <v>202</v>
      </c>
      <c r="F96" s="200" t="s">
        <v>203</v>
      </c>
      <c r="G96" s="201" t="s">
        <v>204</v>
      </c>
      <c r="H96" s="202">
        <v>204.25</v>
      </c>
      <c r="I96" s="203"/>
      <c r="J96" s="202">
        <f>ROUND(I96*H96,1)</f>
        <v>0</v>
      </c>
      <c r="K96" s="200" t="s">
        <v>167</v>
      </c>
      <c r="L96" s="204"/>
      <c r="M96" s="205" t="s">
        <v>1</v>
      </c>
      <c r="N96" s="206" t="s">
        <v>41</v>
      </c>
      <c r="O96" s="75"/>
      <c r="P96" s="192">
        <f>O96*H96</f>
        <v>0</v>
      </c>
      <c r="Q96" s="192">
        <v>0.001</v>
      </c>
      <c r="R96" s="192">
        <f>Q96*H96</f>
        <v>0.20425000000000001</v>
      </c>
      <c r="S96" s="192">
        <v>0</v>
      </c>
      <c r="T96" s="193">
        <f>S96*H96</f>
        <v>0</v>
      </c>
      <c r="AR96" s="13" t="s">
        <v>177</v>
      </c>
      <c r="AT96" s="13" t="s">
        <v>173</v>
      </c>
      <c r="AU96" s="13" t="s">
        <v>70</v>
      </c>
      <c r="AY96" s="13" t="s">
        <v>169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3" t="s">
        <v>77</v>
      </c>
      <c r="BK96" s="194">
        <f>ROUND(I96*H96,1)</f>
        <v>0</v>
      </c>
      <c r="BL96" s="13" t="s">
        <v>168</v>
      </c>
      <c r="BM96" s="13" t="s">
        <v>635</v>
      </c>
    </row>
    <row r="97" spans="2:51" s="9" customFormat="1" ht="12">
      <c r="B97" s="207"/>
      <c r="C97" s="208"/>
      <c r="D97" s="195" t="s">
        <v>180</v>
      </c>
      <c r="E97" s="209" t="s">
        <v>1</v>
      </c>
      <c r="F97" s="210" t="s">
        <v>636</v>
      </c>
      <c r="G97" s="208"/>
      <c r="H97" s="211">
        <v>204.25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180</v>
      </c>
      <c r="AU97" s="217" t="s">
        <v>70</v>
      </c>
      <c r="AV97" s="9" t="s">
        <v>79</v>
      </c>
      <c r="AW97" s="9" t="s">
        <v>32</v>
      </c>
      <c r="AX97" s="9" t="s">
        <v>77</v>
      </c>
      <c r="AY97" s="217" t="s">
        <v>169</v>
      </c>
    </row>
    <row r="98" spans="2:65" s="1" customFormat="1" ht="16.5" customHeight="1">
      <c r="B98" s="34"/>
      <c r="C98" s="184" t="s">
        <v>212</v>
      </c>
      <c r="D98" s="184" t="s">
        <v>163</v>
      </c>
      <c r="E98" s="185" t="s">
        <v>213</v>
      </c>
      <c r="F98" s="186" t="s">
        <v>214</v>
      </c>
      <c r="G98" s="187" t="s">
        <v>215</v>
      </c>
      <c r="H98" s="188">
        <v>73.53</v>
      </c>
      <c r="I98" s="189"/>
      <c r="J98" s="188">
        <f>ROUND(I98*H98,1)</f>
        <v>0</v>
      </c>
      <c r="K98" s="186" t="s">
        <v>1</v>
      </c>
      <c r="L98" s="39"/>
      <c r="M98" s="190" t="s">
        <v>1</v>
      </c>
      <c r="N98" s="191" t="s">
        <v>41</v>
      </c>
      <c r="O98" s="75"/>
      <c r="P98" s="192">
        <f>O98*H98</f>
        <v>0</v>
      </c>
      <c r="Q98" s="192">
        <v>1</v>
      </c>
      <c r="R98" s="192">
        <f>Q98*H98</f>
        <v>73.53</v>
      </c>
      <c r="S98" s="192">
        <v>0</v>
      </c>
      <c r="T98" s="193">
        <f>S98*H98</f>
        <v>0</v>
      </c>
      <c r="AR98" s="13" t="s">
        <v>168</v>
      </c>
      <c r="AT98" s="13" t="s">
        <v>163</v>
      </c>
      <c r="AU98" s="13" t="s">
        <v>70</v>
      </c>
      <c r="AY98" s="13" t="s">
        <v>169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3" t="s">
        <v>77</v>
      </c>
      <c r="BK98" s="194">
        <f>ROUND(I98*H98,1)</f>
        <v>0</v>
      </c>
      <c r="BL98" s="13" t="s">
        <v>168</v>
      </c>
      <c r="BM98" s="13" t="s">
        <v>637</v>
      </c>
    </row>
    <row r="99" spans="2:47" s="1" customFormat="1" ht="12">
      <c r="B99" s="34"/>
      <c r="C99" s="35"/>
      <c r="D99" s="195" t="s">
        <v>171</v>
      </c>
      <c r="E99" s="35"/>
      <c r="F99" s="196" t="s">
        <v>214</v>
      </c>
      <c r="G99" s="35"/>
      <c r="H99" s="35"/>
      <c r="I99" s="139"/>
      <c r="J99" s="35"/>
      <c r="K99" s="35"/>
      <c r="L99" s="39"/>
      <c r="M99" s="197"/>
      <c r="N99" s="75"/>
      <c r="O99" s="75"/>
      <c r="P99" s="75"/>
      <c r="Q99" s="75"/>
      <c r="R99" s="75"/>
      <c r="S99" s="75"/>
      <c r="T99" s="76"/>
      <c r="AT99" s="13" t="s">
        <v>171</v>
      </c>
      <c r="AU99" s="13" t="s">
        <v>70</v>
      </c>
    </row>
    <row r="100" spans="2:51" s="9" customFormat="1" ht="12">
      <c r="B100" s="207"/>
      <c r="C100" s="208"/>
      <c r="D100" s="195" t="s">
        <v>180</v>
      </c>
      <c r="E100" s="209" t="s">
        <v>1</v>
      </c>
      <c r="F100" s="210" t="s">
        <v>638</v>
      </c>
      <c r="G100" s="208"/>
      <c r="H100" s="211">
        <v>73.53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180</v>
      </c>
      <c r="AU100" s="217" t="s">
        <v>70</v>
      </c>
      <c r="AV100" s="9" t="s">
        <v>79</v>
      </c>
      <c r="AW100" s="9" t="s">
        <v>32</v>
      </c>
      <c r="AX100" s="9" t="s">
        <v>77</v>
      </c>
      <c r="AY100" s="217" t="s">
        <v>169</v>
      </c>
    </row>
    <row r="101" spans="2:65" s="1" customFormat="1" ht="16.5" customHeight="1">
      <c r="B101" s="34"/>
      <c r="C101" s="184" t="s">
        <v>218</v>
      </c>
      <c r="D101" s="184" t="s">
        <v>163</v>
      </c>
      <c r="E101" s="185" t="s">
        <v>219</v>
      </c>
      <c r="F101" s="186" t="s">
        <v>220</v>
      </c>
      <c r="G101" s="187" t="s">
        <v>221</v>
      </c>
      <c r="H101" s="188">
        <v>3610</v>
      </c>
      <c r="I101" s="189"/>
      <c r="J101" s="188">
        <f>ROUND(I101*H101,1)</f>
        <v>0</v>
      </c>
      <c r="K101" s="186" t="s">
        <v>167</v>
      </c>
      <c r="L101" s="39"/>
      <c r="M101" s="190" t="s">
        <v>1</v>
      </c>
      <c r="N101" s="191" t="s">
        <v>41</v>
      </c>
      <c r="O101" s="75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3" t="s">
        <v>168</v>
      </c>
      <c r="AT101" s="13" t="s">
        <v>163</v>
      </c>
      <c r="AU101" s="13" t="s">
        <v>70</v>
      </c>
      <c r="AY101" s="13" t="s">
        <v>169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3" t="s">
        <v>77</v>
      </c>
      <c r="BK101" s="194">
        <f>ROUND(I101*H101,1)</f>
        <v>0</v>
      </c>
      <c r="BL101" s="13" t="s">
        <v>168</v>
      </c>
      <c r="BM101" s="13" t="s">
        <v>639</v>
      </c>
    </row>
    <row r="102" spans="2:47" s="1" customFormat="1" ht="12">
      <c r="B102" s="34"/>
      <c r="C102" s="35"/>
      <c r="D102" s="195" t="s">
        <v>171</v>
      </c>
      <c r="E102" s="35"/>
      <c r="F102" s="196" t="s">
        <v>223</v>
      </c>
      <c r="G102" s="35"/>
      <c r="H102" s="35"/>
      <c r="I102" s="139"/>
      <c r="J102" s="35"/>
      <c r="K102" s="35"/>
      <c r="L102" s="39"/>
      <c r="M102" s="197"/>
      <c r="N102" s="75"/>
      <c r="O102" s="75"/>
      <c r="P102" s="75"/>
      <c r="Q102" s="75"/>
      <c r="R102" s="75"/>
      <c r="S102" s="75"/>
      <c r="T102" s="76"/>
      <c r="AT102" s="13" t="s">
        <v>171</v>
      </c>
      <c r="AU102" s="13" t="s">
        <v>70</v>
      </c>
    </row>
    <row r="103" spans="2:51" s="9" customFormat="1" ht="12">
      <c r="B103" s="207"/>
      <c r="C103" s="208"/>
      <c r="D103" s="195" t="s">
        <v>180</v>
      </c>
      <c r="E103" s="209" t="s">
        <v>1</v>
      </c>
      <c r="F103" s="210" t="s">
        <v>640</v>
      </c>
      <c r="G103" s="208"/>
      <c r="H103" s="211">
        <v>3610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180</v>
      </c>
      <c r="AU103" s="217" t="s">
        <v>70</v>
      </c>
      <c r="AV103" s="9" t="s">
        <v>79</v>
      </c>
      <c r="AW103" s="9" t="s">
        <v>32</v>
      </c>
      <c r="AX103" s="9" t="s">
        <v>77</v>
      </c>
      <c r="AY103" s="217" t="s">
        <v>169</v>
      </c>
    </row>
    <row r="104" spans="2:65" s="1" customFormat="1" ht="16.5" customHeight="1">
      <c r="B104" s="34"/>
      <c r="C104" s="184" t="s">
        <v>225</v>
      </c>
      <c r="D104" s="184" t="s">
        <v>163</v>
      </c>
      <c r="E104" s="185" t="s">
        <v>226</v>
      </c>
      <c r="F104" s="186" t="s">
        <v>227</v>
      </c>
      <c r="G104" s="187" t="s">
        <v>215</v>
      </c>
      <c r="H104" s="188">
        <v>0.11</v>
      </c>
      <c r="I104" s="189"/>
      <c r="J104" s="188">
        <f>ROUND(I104*H104,1)</f>
        <v>0</v>
      </c>
      <c r="K104" s="186" t="s">
        <v>1</v>
      </c>
      <c r="L104" s="39"/>
      <c r="M104" s="190" t="s">
        <v>1</v>
      </c>
      <c r="N104" s="191" t="s">
        <v>41</v>
      </c>
      <c r="O104" s="75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3" t="s">
        <v>168</v>
      </c>
      <c r="AT104" s="13" t="s">
        <v>163</v>
      </c>
      <c r="AU104" s="13" t="s">
        <v>70</v>
      </c>
      <c r="AY104" s="13" t="s">
        <v>169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3" t="s">
        <v>77</v>
      </c>
      <c r="BK104" s="194">
        <f>ROUND(I104*H104,1)</f>
        <v>0</v>
      </c>
      <c r="BL104" s="13" t="s">
        <v>168</v>
      </c>
      <c r="BM104" s="13" t="s">
        <v>641</v>
      </c>
    </row>
    <row r="105" spans="2:47" s="1" customFormat="1" ht="12">
      <c r="B105" s="34"/>
      <c r="C105" s="35"/>
      <c r="D105" s="195" t="s">
        <v>171</v>
      </c>
      <c r="E105" s="35"/>
      <c r="F105" s="196" t="s">
        <v>229</v>
      </c>
      <c r="G105" s="35"/>
      <c r="H105" s="35"/>
      <c r="I105" s="139"/>
      <c r="J105" s="35"/>
      <c r="K105" s="35"/>
      <c r="L105" s="39"/>
      <c r="M105" s="197"/>
      <c r="N105" s="75"/>
      <c r="O105" s="75"/>
      <c r="P105" s="75"/>
      <c r="Q105" s="75"/>
      <c r="R105" s="75"/>
      <c r="S105" s="75"/>
      <c r="T105" s="76"/>
      <c r="AT105" s="13" t="s">
        <v>171</v>
      </c>
      <c r="AU105" s="13" t="s">
        <v>70</v>
      </c>
    </row>
    <row r="106" spans="2:51" s="9" customFormat="1" ht="12">
      <c r="B106" s="207"/>
      <c r="C106" s="208"/>
      <c r="D106" s="195" t="s">
        <v>180</v>
      </c>
      <c r="E106" s="209" t="s">
        <v>1</v>
      </c>
      <c r="F106" s="210" t="s">
        <v>642</v>
      </c>
      <c r="G106" s="208"/>
      <c r="H106" s="211">
        <v>0.11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180</v>
      </c>
      <c r="AU106" s="217" t="s">
        <v>70</v>
      </c>
      <c r="AV106" s="9" t="s">
        <v>79</v>
      </c>
      <c r="AW106" s="9" t="s">
        <v>32</v>
      </c>
      <c r="AX106" s="9" t="s">
        <v>77</v>
      </c>
      <c r="AY106" s="217" t="s">
        <v>169</v>
      </c>
    </row>
    <row r="107" spans="2:65" s="1" customFormat="1" ht="16.5" customHeight="1">
      <c r="B107" s="34"/>
      <c r="C107" s="198" t="s">
        <v>231</v>
      </c>
      <c r="D107" s="198" t="s">
        <v>173</v>
      </c>
      <c r="E107" s="199" t="s">
        <v>232</v>
      </c>
      <c r="F107" s="200" t="s">
        <v>233</v>
      </c>
      <c r="G107" s="201" t="s">
        <v>204</v>
      </c>
      <c r="H107" s="202">
        <v>108.3</v>
      </c>
      <c r="I107" s="203"/>
      <c r="J107" s="202">
        <f>ROUND(I107*H107,1)</f>
        <v>0</v>
      </c>
      <c r="K107" s="200" t="s">
        <v>167</v>
      </c>
      <c r="L107" s="204"/>
      <c r="M107" s="205" t="s">
        <v>1</v>
      </c>
      <c r="N107" s="206" t="s">
        <v>41</v>
      </c>
      <c r="O107" s="75"/>
      <c r="P107" s="192">
        <f>O107*H107</f>
        <v>0</v>
      </c>
      <c r="Q107" s="192">
        <v>1</v>
      </c>
      <c r="R107" s="192">
        <f>Q107*H107</f>
        <v>108.3</v>
      </c>
      <c r="S107" s="192">
        <v>0</v>
      </c>
      <c r="T107" s="193">
        <f>S107*H107</f>
        <v>0</v>
      </c>
      <c r="AR107" s="13" t="s">
        <v>177</v>
      </c>
      <c r="AT107" s="13" t="s">
        <v>173</v>
      </c>
      <c r="AU107" s="13" t="s">
        <v>70</v>
      </c>
      <c r="AY107" s="13" t="s">
        <v>169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3" t="s">
        <v>77</v>
      </c>
      <c r="BK107" s="194">
        <f>ROUND(I107*H107,1)</f>
        <v>0</v>
      </c>
      <c r="BL107" s="13" t="s">
        <v>168</v>
      </c>
      <c r="BM107" s="13" t="s">
        <v>643</v>
      </c>
    </row>
    <row r="108" spans="2:47" s="1" customFormat="1" ht="12">
      <c r="B108" s="34"/>
      <c r="C108" s="35"/>
      <c r="D108" s="195" t="s">
        <v>171</v>
      </c>
      <c r="E108" s="35"/>
      <c r="F108" s="196" t="s">
        <v>235</v>
      </c>
      <c r="G108" s="35"/>
      <c r="H108" s="35"/>
      <c r="I108" s="139"/>
      <c r="J108" s="35"/>
      <c r="K108" s="35"/>
      <c r="L108" s="39"/>
      <c r="M108" s="197"/>
      <c r="N108" s="75"/>
      <c r="O108" s="75"/>
      <c r="P108" s="75"/>
      <c r="Q108" s="75"/>
      <c r="R108" s="75"/>
      <c r="S108" s="75"/>
      <c r="T108" s="76"/>
      <c r="AT108" s="13" t="s">
        <v>171</v>
      </c>
      <c r="AU108" s="13" t="s">
        <v>70</v>
      </c>
    </row>
    <row r="109" spans="2:51" s="9" customFormat="1" ht="12">
      <c r="B109" s="207"/>
      <c r="C109" s="208"/>
      <c r="D109" s="195" t="s">
        <v>180</v>
      </c>
      <c r="E109" s="209" t="s">
        <v>1</v>
      </c>
      <c r="F109" s="210" t="s">
        <v>644</v>
      </c>
      <c r="G109" s="208"/>
      <c r="H109" s="211">
        <v>108.3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180</v>
      </c>
      <c r="AU109" s="217" t="s">
        <v>70</v>
      </c>
      <c r="AV109" s="9" t="s">
        <v>79</v>
      </c>
      <c r="AW109" s="9" t="s">
        <v>32</v>
      </c>
      <c r="AX109" s="9" t="s">
        <v>77</v>
      </c>
      <c r="AY109" s="217" t="s">
        <v>169</v>
      </c>
    </row>
    <row r="110" spans="2:65" s="1" customFormat="1" ht="16.5" customHeight="1">
      <c r="B110" s="34"/>
      <c r="C110" s="184" t="s">
        <v>237</v>
      </c>
      <c r="D110" s="184" t="s">
        <v>163</v>
      </c>
      <c r="E110" s="185" t="s">
        <v>238</v>
      </c>
      <c r="F110" s="186" t="s">
        <v>239</v>
      </c>
      <c r="G110" s="187" t="s">
        <v>215</v>
      </c>
      <c r="H110" s="188">
        <v>0.18</v>
      </c>
      <c r="I110" s="189"/>
      <c r="J110" s="188">
        <f>ROUND(I110*H110,1)</f>
        <v>0</v>
      </c>
      <c r="K110" s="186" t="s">
        <v>209</v>
      </c>
      <c r="L110" s="39"/>
      <c r="M110" s="190" t="s">
        <v>1</v>
      </c>
      <c r="N110" s="191" t="s">
        <v>41</v>
      </c>
      <c r="O110" s="75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3" t="s">
        <v>168</v>
      </c>
      <c r="AT110" s="13" t="s">
        <v>163</v>
      </c>
      <c r="AU110" s="13" t="s">
        <v>70</v>
      </c>
      <c r="AY110" s="13" t="s">
        <v>169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3" t="s">
        <v>77</v>
      </c>
      <c r="BK110" s="194">
        <f>ROUND(I110*H110,1)</f>
        <v>0</v>
      </c>
      <c r="BL110" s="13" t="s">
        <v>168</v>
      </c>
      <c r="BM110" s="13" t="s">
        <v>645</v>
      </c>
    </row>
    <row r="111" spans="2:47" s="1" customFormat="1" ht="12">
      <c r="B111" s="34"/>
      <c r="C111" s="35"/>
      <c r="D111" s="195" t="s">
        <v>171</v>
      </c>
      <c r="E111" s="35"/>
      <c r="F111" s="196" t="s">
        <v>229</v>
      </c>
      <c r="G111" s="35"/>
      <c r="H111" s="35"/>
      <c r="I111" s="139"/>
      <c r="J111" s="35"/>
      <c r="K111" s="35"/>
      <c r="L111" s="39"/>
      <c r="M111" s="197"/>
      <c r="N111" s="75"/>
      <c r="O111" s="75"/>
      <c r="P111" s="75"/>
      <c r="Q111" s="75"/>
      <c r="R111" s="75"/>
      <c r="S111" s="75"/>
      <c r="T111" s="76"/>
      <c r="AT111" s="13" t="s">
        <v>171</v>
      </c>
      <c r="AU111" s="13" t="s">
        <v>70</v>
      </c>
    </row>
    <row r="112" spans="2:51" s="9" customFormat="1" ht="12">
      <c r="B112" s="207"/>
      <c r="C112" s="208"/>
      <c r="D112" s="195" t="s">
        <v>180</v>
      </c>
      <c r="E112" s="209" t="s">
        <v>1</v>
      </c>
      <c r="F112" s="210" t="s">
        <v>646</v>
      </c>
      <c r="G112" s="208"/>
      <c r="H112" s="211">
        <v>0.18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180</v>
      </c>
      <c r="AU112" s="217" t="s">
        <v>70</v>
      </c>
      <c r="AV112" s="9" t="s">
        <v>79</v>
      </c>
      <c r="AW112" s="9" t="s">
        <v>32</v>
      </c>
      <c r="AX112" s="9" t="s">
        <v>77</v>
      </c>
      <c r="AY112" s="217" t="s">
        <v>169</v>
      </c>
    </row>
    <row r="113" spans="2:65" s="1" customFormat="1" ht="16.5" customHeight="1">
      <c r="B113" s="34"/>
      <c r="C113" s="198" t="s">
        <v>242</v>
      </c>
      <c r="D113" s="198" t="s">
        <v>173</v>
      </c>
      <c r="E113" s="199" t="s">
        <v>243</v>
      </c>
      <c r="F113" s="200" t="s">
        <v>244</v>
      </c>
      <c r="G113" s="201" t="s">
        <v>204</v>
      </c>
      <c r="H113" s="202">
        <v>180.5</v>
      </c>
      <c r="I113" s="203"/>
      <c r="J113" s="202">
        <f>ROUND(I113*H113,1)</f>
        <v>0</v>
      </c>
      <c r="K113" s="200" t="s">
        <v>209</v>
      </c>
      <c r="L113" s="204"/>
      <c r="M113" s="205" t="s">
        <v>1</v>
      </c>
      <c r="N113" s="206" t="s">
        <v>41</v>
      </c>
      <c r="O113" s="75"/>
      <c r="P113" s="192">
        <f>O113*H113</f>
        <v>0</v>
      </c>
      <c r="Q113" s="192">
        <v>0.001</v>
      </c>
      <c r="R113" s="192">
        <f>Q113*H113</f>
        <v>0.1805</v>
      </c>
      <c r="S113" s="192">
        <v>0</v>
      </c>
      <c r="T113" s="193">
        <f>S113*H113</f>
        <v>0</v>
      </c>
      <c r="AR113" s="13" t="s">
        <v>177</v>
      </c>
      <c r="AT113" s="13" t="s">
        <v>173</v>
      </c>
      <c r="AU113" s="13" t="s">
        <v>70</v>
      </c>
      <c r="AY113" s="13" t="s">
        <v>169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3" t="s">
        <v>77</v>
      </c>
      <c r="BK113" s="194">
        <f>ROUND(I113*H113,1)</f>
        <v>0</v>
      </c>
      <c r="BL113" s="13" t="s">
        <v>168</v>
      </c>
      <c r="BM113" s="13" t="s">
        <v>647</v>
      </c>
    </row>
    <row r="114" spans="2:47" s="1" customFormat="1" ht="12">
      <c r="B114" s="34"/>
      <c r="C114" s="35"/>
      <c r="D114" s="195" t="s">
        <v>171</v>
      </c>
      <c r="E114" s="35"/>
      <c r="F114" s="196" t="s">
        <v>244</v>
      </c>
      <c r="G114" s="35"/>
      <c r="H114" s="35"/>
      <c r="I114" s="139"/>
      <c r="J114" s="35"/>
      <c r="K114" s="35"/>
      <c r="L114" s="39"/>
      <c r="M114" s="197"/>
      <c r="N114" s="75"/>
      <c r="O114" s="75"/>
      <c r="P114" s="75"/>
      <c r="Q114" s="75"/>
      <c r="R114" s="75"/>
      <c r="S114" s="75"/>
      <c r="T114" s="76"/>
      <c r="AT114" s="13" t="s">
        <v>171</v>
      </c>
      <c r="AU114" s="13" t="s">
        <v>70</v>
      </c>
    </row>
    <row r="115" spans="2:51" s="9" customFormat="1" ht="12">
      <c r="B115" s="207"/>
      <c r="C115" s="208"/>
      <c r="D115" s="195" t="s">
        <v>180</v>
      </c>
      <c r="E115" s="209" t="s">
        <v>1</v>
      </c>
      <c r="F115" s="210" t="s">
        <v>648</v>
      </c>
      <c r="G115" s="208"/>
      <c r="H115" s="211">
        <v>180.5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180</v>
      </c>
      <c r="AU115" s="217" t="s">
        <v>70</v>
      </c>
      <c r="AV115" s="9" t="s">
        <v>79</v>
      </c>
      <c r="AW115" s="9" t="s">
        <v>32</v>
      </c>
      <c r="AX115" s="9" t="s">
        <v>77</v>
      </c>
      <c r="AY115" s="217" t="s">
        <v>169</v>
      </c>
    </row>
    <row r="116" spans="2:65" s="1" customFormat="1" ht="16.5" customHeight="1">
      <c r="B116" s="34"/>
      <c r="C116" s="184" t="s">
        <v>8</v>
      </c>
      <c r="D116" s="184" t="s">
        <v>163</v>
      </c>
      <c r="E116" s="185" t="s">
        <v>247</v>
      </c>
      <c r="F116" s="186" t="s">
        <v>248</v>
      </c>
      <c r="G116" s="187" t="s">
        <v>221</v>
      </c>
      <c r="H116" s="188">
        <v>610</v>
      </c>
      <c r="I116" s="189"/>
      <c r="J116" s="188">
        <f>ROUND(I116*H116,1)</f>
        <v>0</v>
      </c>
      <c r="K116" s="186" t="s">
        <v>209</v>
      </c>
      <c r="L116" s="39"/>
      <c r="M116" s="190" t="s">
        <v>1</v>
      </c>
      <c r="N116" s="191" t="s">
        <v>41</v>
      </c>
      <c r="O116" s="75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13" t="s">
        <v>168</v>
      </c>
      <c r="AT116" s="13" t="s">
        <v>163</v>
      </c>
      <c r="AU116" s="13" t="s">
        <v>70</v>
      </c>
      <c r="AY116" s="13" t="s">
        <v>169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3" t="s">
        <v>77</v>
      </c>
      <c r="BK116" s="194">
        <f>ROUND(I116*H116,1)</f>
        <v>0</v>
      </c>
      <c r="BL116" s="13" t="s">
        <v>168</v>
      </c>
      <c r="BM116" s="13" t="s">
        <v>649</v>
      </c>
    </row>
    <row r="117" spans="2:47" s="1" customFormat="1" ht="12">
      <c r="B117" s="34"/>
      <c r="C117" s="35"/>
      <c r="D117" s="195" t="s">
        <v>171</v>
      </c>
      <c r="E117" s="35"/>
      <c r="F117" s="196" t="s">
        <v>250</v>
      </c>
      <c r="G117" s="35"/>
      <c r="H117" s="35"/>
      <c r="I117" s="139"/>
      <c r="J117" s="35"/>
      <c r="K117" s="35"/>
      <c r="L117" s="39"/>
      <c r="M117" s="197"/>
      <c r="N117" s="75"/>
      <c r="O117" s="75"/>
      <c r="P117" s="75"/>
      <c r="Q117" s="75"/>
      <c r="R117" s="75"/>
      <c r="S117" s="75"/>
      <c r="T117" s="76"/>
      <c r="AT117" s="13" t="s">
        <v>171</v>
      </c>
      <c r="AU117" s="13" t="s">
        <v>70</v>
      </c>
    </row>
    <row r="118" spans="2:65" s="1" customFormat="1" ht="16.5" customHeight="1">
      <c r="B118" s="34"/>
      <c r="C118" s="184" t="s">
        <v>256</v>
      </c>
      <c r="D118" s="184" t="s">
        <v>163</v>
      </c>
      <c r="E118" s="185" t="s">
        <v>534</v>
      </c>
      <c r="F118" s="186" t="s">
        <v>535</v>
      </c>
      <c r="G118" s="187" t="s">
        <v>221</v>
      </c>
      <c r="H118" s="188">
        <v>3000</v>
      </c>
      <c r="I118" s="189"/>
      <c r="J118" s="188">
        <f>ROUND(I118*H118,1)</f>
        <v>0</v>
      </c>
      <c r="K118" s="186" t="s">
        <v>209</v>
      </c>
      <c r="L118" s="39"/>
      <c r="M118" s="190" t="s">
        <v>1</v>
      </c>
      <c r="N118" s="191" t="s">
        <v>41</v>
      </c>
      <c r="O118" s="75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3" t="s">
        <v>168</v>
      </c>
      <c r="AT118" s="13" t="s">
        <v>163</v>
      </c>
      <c r="AU118" s="13" t="s">
        <v>70</v>
      </c>
      <c r="AY118" s="13" t="s">
        <v>169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3" t="s">
        <v>77</v>
      </c>
      <c r="BK118" s="194">
        <f>ROUND(I118*H118,1)</f>
        <v>0</v>
      </c>
      <c r="BL118" s="13" t="s">
        <v>168</v>
      </c>
      <c r="BM118" s="13" t="s">
        <v>650</v>
      </c>
    </row>
    <row r="119" spans="2:47" s="1" customFormat="1" ht="12">
      <c r="B119" s="34"/>
      <c r="C119" s="35"/>
      <c r="D119" s="195" t="s">
        <v>171</v>
      </c>
      <c r="E119" s="35"/>
      <c r="F119" s="196" t="s">
        <v>537</v>
      </c>
      <c r="G119" s="35"/>
      <c r="H119" s="35"/>
      <c r="I119" s="139"/>
      <c r="J119" s="35"/>
      <c r="K119" s="35"/>
      <c r="L119" s="39"/>
      <c r="M119" s="197"/>
      <c r="N119" s="75"/>
      <c r="O119" s="75"/>
      <c r="P119" s="75"/>
      <c r="Q119" s="75"/>
      <c r="R119" s="75"/>
      <c r="S119" s="75"/>
      <c r="T119" s="76"/>
      <c r="AT119" s="13" t="s">
        <v>171</v>
      </c>
      <c r="AU119" s="13" t="s">
        <v>70</v>
      </c>
    </row>
    <row r="120" spans="2:65" s="1" customFormat="1" ht="16.5" customHeight="1">
      <c r="B120" s="34"/>
      <c r="C120" s="198" t="s">
        <v>261</v>
      </c>
      <c r="D120" s="198" t="s">
        <v>173</v>
      </c>
      <c r="E120" s="199" t="s">
        <v>538</v>
      </c>
      <c r="F120" s="200" t="s">
        <v>539</v>
      </c>
      <c r="G120" s="201" t="s">
        <v>221</v>
      </c>
      <c r="H120" s="202">
        <v>20</v>
      </c>
      <c r="I120" s="203"/>
      <c r="J120" s="202">
        <f>ROUND(I120*H120,1)</f>
        <v>0</v>
      </c>
      <c r="K120" s="200" t="s">
        <v>1</v>
      </c>
      <c r="L120" s="204"/>
      <c r="M120" s="205" t="s">
        <v>1</v>
      </c>
      <c r="N120" s="206" t="s">
        <v>41</v>
      </c>
      <c r="O120" s="75"/>
      <c r="P120" s="192">
        <f>O120*H120</f>
        <v>0</v>
      </c>
      <c r="Q120" s="192">
        <v>0.0015</v>
      </c>
      <c r="R120" s="192">
        <f>Q120*H120</f>
        <v>0.03</v>
      </c>
      <c r="S120" s="192">
        <v>0</v>
      </c>
      <c r="T120" s="193">
        <f>S120*H120</f>
        <v>0</v>
      </c>
      <c r="AR120" s="13" t="s">
        <v>177</v>
      </c>
      <c r="AT120" s="13" t="s">
        <v>173</v>
      </c>
      <c r="AU120" s="13" t="s">
        <v>70</v>
      </c>
      <c r="AY120" s="13" t="s">
        <v>169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3" t="s">
        <v>77</v>
      </c>
      <c r="BK120" s="194">
        <f>ROUND(I120*H120,1)</f>
        <v>0</v>
      </c>
      <c r="BL120" s="13" t="s">
        <v>168</v>
      </c>
      <c r="BM120" s="13" t="s">
        <v>651</v>
      </c>
    </row>
    <row r="121" spans="2:47" s="1" customFormat="1" ht="12">
      <c r="B121" s="34"/>
      <c r="C121" s="35"/>
      <c r="D121" s="195" t="s">
        <v>171</v>
      </c>
      <c r="E121" s="35"/>
      <c r="F121" s="196" t="s">
        <v>541</v>
      </c>
      <c r="G121" s="35"/>
      <c r="H121" s="35"/>
      <c r="I121" s="139"/>
      <c r="J121" s="35"/>
      <c r="K121" s="35"/>
      <c r="L121" s="39"/>
      <c r="M121" s="197"/>
      <c r="N121" s="75"/>
      <c r="O121" s="75"/>
      <c r="P121" s="75"/>
      <c r="Q121" s="75"/>
      <c r="R121" s="75"/>
      <c r="S121" s="75"/>
      <c r="T121" s="76"/>
      <c r="AT121" s="13" t="s">
        <v>171</v>
      </c>
      <c r="AU121" s="13" t="s">
        <v>70</v>
      </c>
    </row>
    <row r="122" spans="2:65" s="1" customFormat="1" ht="16.5" customHeight="1">
      <c r="B122" s="34"/>
      <c r="C122" s="198" t="s">
        <v>265</v>
      </c>
      <c r="D122" s="198" t="s">
        <v>173</v>
      </c>
      <c r="E122" s="199" t="s">
        <v>273</v>
      </c>
      <c r="F122" s="200" t="s">
        <v>274</v>
      </c>
      <c r="G122" s="201" t="s">
        <v>221</v>
      </c>
      <c r="H122" s="202">
        <v>40</v>
      </c>
      <c r="I122" s="203"/>
      <c r="J122" s="202">
        <f>ROUND(I122*H122,1)</f>
        <v>0</v>
      </c>
      <c r="K122" s="200" t="s">
        <v>1</v>
      </c>
      <c r="L122" s="204"/>
      <c r="M122" s="205" t="s">
        <v>1</v>
      </c>
      <c r="N122" s="206" t="s">
        <v>41</v>
      </c>
      <c r="O122" s="75"/>
      <c r="P122" s="192">
        <f>O122*H122</f>
        <v>0</v>
      </c>
      <c r="Q122" s="192">
        <v>0.0015</v>
      </c>
      <c r="R122" s="192">
        <f>Q122*H122</f>
        <v>0.06</v>
      </c>
      <c r="S122" s="192">
        <v>0</v>
      </c>
      <c r="T122" s="193">
        <f>S122*H122</f>
        <v>0</v>
      </c>
      <c r="AR122" s="13" t="s">
        <v>177</v>
      </c>
      <c r="AT122" s="13" t="s">
        <v>173</v>
      </c>
      <c r="AU122" s="13" t="s">
        <v>70</v>
      </c>
      <c r="AY122" s="13" t="s">
        <v>169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3" t="s">
        <v>77</v>
      </c>
      <c r="BK122" s="194">
        <f>ROUND(I122*H122,1)</f>
        <v>0</v>
      </c>
      <c r="BL122" s="13" t="s">
        <v>168</v>
      </c>
      <c r="BM122" s="13" t="s">
        <v>652</v>
      </c>
    </row>
    <row r="123" spans="2:47" s="1" customFormat="1" ht="12">
      <c r="B123" s="34"/>
      <c r="C123" s="35"/>
      <c r="D123" s="195" t="s">
        <v>171</v>
      </c>
      <c r="E123" s="35"/>
      <c r="F123" s="196" t="s">
        <v>274</v>
      </c>
      <c r="G123" s="35"/>
      <c r="H123" s="35"/>
      <c r="I123" s="139"/>
      <c r="J123" s="35"/>
      <c r="K123" s="35"/>
      <c r="L123" s="39"/>
      <c r="M123" s="197"/>
      <c r="N123" s="75"/>
      <c r="O123" s="75"/>
      <c r="P123" s="75"/>
      <c r="Q123" s="75"/>
      <c r="R123" s="75"/>
      <c r="S123" s="75"/>
      <c r="T123" s="76"/>
      <c r="AT123" s="13" t="s">
        <v>171</v>
      </c>
      <c r="AU123" s="13" t="s">
        <v>70</v>
      </c>
    </row>
    <row r="124" spans="2:65" s="1" customFormat="1" ht="16.5" customHeight="1">
      <c r="B124" s="34"/>
      <c r="C124" s="198" t="s">
        <v>269</v>
      </c>
      <c r="D124" s="198" t="s">
        <v>173</v>
      </c>
      <c r="E124" s="199" t="s">
        <v>543</v>
      </c>
      <c r="F124" s="200" t="s">
        <v>544</v>
      </c>
      <c r="G124" s="201" t="s">
        <v>221</v>
      </c>
      <c r="H124" s="202">
        <v>30</v>
      </c>
      <c r="I124" s="203"/>
      <c r="J124" s="202">
        <f>ROUND(I124*H124,1)</f>
        <v>0</v>
      </c>
      <c r="K124" s="200" t="s">
        <v>1</v>
      </c>
      <c r="L124" s="204"/>
      <c r="M124" s="205" t="s">
        <v>1</v>
      </c>
      <c r="N124" s="206" t="s">
        <v>41</v>
      </c>
      <c r="O124" s="75"/>
      <c r="P124" s="192">
        <f>O124*H124</f>
        <v>0</v>
      </c>
      <c r="Q124" s="192">
        <v>0.0015</v>
      </c>
      <c r="R124" s="192">
        <f>Q124*H124</f>
        <v>0.045</v>
      </c>
      <c r="S124" s="192">
        <v>0</v>
      </c>
      <c r="T124" s="193">
        <f>S124*H124</f>
        <v>0</v>
      </c>
      <c r="AR124" s="13" t="s">
        <v>177</v>
      </c>
      <c r="AT124" s="13" t="s">
        <v>173</v>
      </c>
      <c r="AU124" s="13" t="s">
        <v>70</v>
      </c>
      <c r="AY124" s="13" t="s">
        <v>169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3" t="s">
        <v>77</v>
      </c>
      <c r="BK124" s="194">
        <f>ROUND(I124*H124,1)</f>
        <v>0</v>
      </c>
      <c r="BL124" s="13" t="s">
        <v>168</v>
      </c>
      <c r="BM124" s="13" t="s">
        <v>653</v>
      </c>
    </row>
    <row r="125" spans="2:47" s="1" customFormat="1" ht="12">
      <c r="B125" s="34"/>
      <c r="C125" s="35"/>
      <c r="D125" s="195" t="s">
        <v>171</v>
      </c>
      <c r="E125" s="35"/>
      <c r="F125" s="196" t="s">
        <v>544</v>
      </c>
      <c r="G125" s="35"/>
      <c r="H125" s="35"/>
      <c r="I125" s="139"/>
      <c r="J125" s="35"/>
      <c r="K125" s="35"/>
      <c r="L125" s="39"/>
      <c r="M125" s="197"/>
      <c r="N125" s="75"/>
      <c r="O125" s="75"/>
      <c r="P125" s="75"/>
      <c r="Q125" s="75"/>
      <c r="R125" s="75"/>
      <c r="S125" s="75"/>
      <c r="T125" s="76"/>
      <c r="AT125" s="13" t="s">
        <v>171</v>
      </c>
      <c r="AU125" s="13" t="s">
        <v>70</v>
      </c>
    </row>
    <row r="126" spans="2:65" s="1" customFormat="1" ht="16.5" customHeight="1">
      <c r="B126" s="34"/>
      <c r="C126" s="198" t="s">
        <v>7</v>
      </c>
      <c r="D126" s="198" t="s">
        <v>173</v>
      </c>
      <c r="E126" s="199" t="s">
        <v>654</v>
      </c>
      <c r="F126" s="200" t="s">
        <v>655</v>
      </c>
      <c r="G126" s="201" t="s">
        <v>221</v>
      </c>
      <c r="H126" s="202">
        <v>90</v>
      </c>
      <c r="I126" s="203"/>
      <c r="J126" s="202">
        <f>ROUND(I126*H126,1)</f>
        <v>0</v>
      </c>
      <c r="K126" s="200" t="s">
        <v>1</v>
      </c>
      <c r="L126" s="204"/>
      <c r="M126" s="205" t="s">
        <v>1</v>
      </c>
      <c r="N126" s="206" t="s">
        <v>41</v>
      </c>
      <c r="O126" s="75"/>
      <c r="P126" s="192">
        <f>O126*H126</f>
        <v>0</v>
      </c>
      <c r="Q126" s="192">
        <v>0.0015</v>
      </c>
      <c r="R126" s="192">
        <f>Q126*H126</f>
        <v>0.135</v>
      </c>
      <c r="S126" s="192">
        <v>0</v>
      </c>
      <c r="T126" s="193">
        <f>S126*H126</f>
        <v>0</v>
      </c>
      <c r="AR126" s="13" t="s">
        <v>177</v>
      </c>
      <c r="AT126" s="13" t="s">
        <v>173</v>
      </c>
      <c r="AU126" s="13" t="s">
        <v>70</v>
      </c>
      <c r="AY126" s="13" t="s">
        <v>169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3" t="s">
        <v>77</v>
      </c>
      <c r="BK126" s="194">
        <f>ROUND(I126*H126,1)</f>
        <v>0</v>
      </c>
      <c r="BL126" s="13" t="s">
        <v>168</v>
      </c>
      <c r="BM126" s="13" t="s">
        <v>656</v>
      </c>
    </row>
    <row r="127" spans="2:47" s="1" customFormat="1" ht="12">
      <c r="B127" s="34"/>
      <c r="C127" s="35"/>
      <c r="D127" s="195" t="s">
        <v>171</v>
      </c>
      <c r="E127" s="35"/>
      <c r="F127" s="196" t="s">
        <v>655</v>
      </c>
      <c r="G127" s="35"/>
      <c r="H127" s="35"/>
      <c r="I127" s="139"/>
      <c r="J127" s="35"/>
      <c r="K127" s="35"/>
      <c r="L127" s="39"/>
      <c r="M127" s="197"/>
      <c r="N127" s="75"/>
      <c r="O127" s="75"/>
      <c r="P127" s="75"/>
      <c r="Q127" s="75"/>
      <c r="R127" s="75"/>
      <c r="S127" s="75"/>
      <c r="T127" s="76"/>
      <c r="AT127" s="13" t="s">
        <v>171</v>
      </c>
      <c r="AU127" s="13" t="s">
        <v>70</v>
      </c>
    </row>
    <row r="128" spans="2:65" s="1" customFormat="1" ht="16.5" customHeight="1">
      <c r="B128" s="34"/>
      <c r="C128" s="198" t="s">
        <v>276</v>
      </c>
      <c r="D128" s="198" t="s">
        <v>173</v>
      </c>
      <c r="E128" s="199" t="s">
        <v>266</v>
      </c>
      <c r="F128" s="200" t="s">
        <v>267</v>
      </c>
      <c r="G128" s="201" t="s">
        <v>221</v>
      </c>
      <c r="H128" s="202">
        <v>70</v>
      </c>
      <c r="I128" s="203"/>
      <c r="J128" s="202">
        <f>ROUND(I128*H128,1)</f>
        <v>0</v>
      </c>
      <c r="K128" s="200" t="s">
        <v>1</v>
      </c>
      <c r="L128" s="204"/>
      <c r="M128" s="205" t="s">
        <v>1</v>
      </c>
      <c r="N128" s="206" t="s">
        <v>41</v>
      </c>
      <c r="O128" s="75"/>
      <c r="P128" s="192">
        <f>O128*H128</f>
        <v>0</v>
      </c>
      <c r="Q128" s="192">
        <v>0.0015</v>
      </c>
      <c r="R128" s="192">
        <f>Q128*H128</f>
        <v>0.105</v>
      </c>
      <c r="S128" s="192">
        <v>0</v>
      </c>
      <c r="T128" s="193">
        <f>S128*H128</f>
        <v>0</v>
      </c>
      <c r="AR128" s="13" t="s">
        <v>177</v>
      </c>
      <c r="AT128" s="13" t="s">
        <v>173</v>
      </c>
      <c r="AU128" s="13" t="s">
        <v>70</v>
      </c>
      <c r="AY128" s="13" t="s">
        <v>169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3" t="s">
        <v>77</v>
      </c>
      <c r="BK128" s="194">
        <f>ROUND(I128*H128,1)</f>
        <v>0</v>
      </c>
      <c r="BL128" s="13" t="s">
        <v>168</v>
      </c>
      <c r="BM128" s="13" t="s">
        <v>657</v>
      </c>
    </row>
    <row r="129" spans="2:47" s="1" customFormat="1" ht="12">
      <c r="B129" s="34"/>
      <c r="C129" s="35"/>
      <c r="D129" s="195" t="s">
        <v>171</v>
      </c>
      <c r="E129" s="35"/>
      <c r="F129" s="196" t="s">
        <v>267</v>
      </c>
      <c r="G129" s="35"/>
      <c r="H129" s="35"/>
      <c r="I129" s="139"/>
      <c r="J129" s="35"/>
      <c r="K129" s="35"/>
      <c r="L129" s="39"/>
      <c r="M129" s="197"/>
      <c r="N129" s="75"/>
      <c r="O129" s="75"/>
      <c r="P129" s="75"/>
      <c r="Q129" s="75"/>
      <c r="R129" s="75"/>
      <c r="S129" s="75"/>
      <c r="T129" s="76"/>
      <c r="AT129" s="13" t="s">
        <v>171</v>
      </c>
      <c r="AU129" s="13" t="s">
        <v>70</v>
      </c>
    </row>
    <row r="130" spans="2:65" s="1" customFormat="1" ht="16.5" customHeight="1">
      <c r="B130" s="34"/>
      <c r="C130" s="198" t="s">
        <v>280</v>
      </c>
      <c r="D130" s="198" t="s">
        <v>173</v>
      </c>
      <c r="E130" s="199" t="s">
        <v>262</v>
      </c>
      <c r="F130" s="200" t="s">
        <v>263</v>
      </c>
      <c r="G130" s="201" t="s">
        <v>221</v>
      </c>
      <c r="H130" s="202">
        <v>70</v>
      </c>
      <c r="I130" s="203"/>
      <c r="J130" s="202">
        <f>ROUND(I130*H130,1)</f>
        <v>0</v>
      </c>
      <c r="K130" s="200" t="s">
        <v>1</v>
      </c>
      <c r="L130" s="204"/>
      <c r="M130" s="205" t="s">
        <v>1</v>
      </c>
      <c r="N130" s="206" t="s">
        <v>41</v>
      </c>
      <c r="O130" s="75"/>
      <c r="P130" s="192">
        <f>O130*H130</f>
        <v>0</v>
      </c>
      <c r="Q130" s="192">
        <v>0.0015</v>
      </c>
      <c r="R130" s="192">
        <f>Q130*H130</f>
        <v>0.105</v>
      </c>
      <c r="S130" s="192">
        <v>0</v>
      </c>
      <c r="T130" s="193">
        <f>S130*H130</f>
        <v>0</v>
      </c>
      <c r="AR130" s="13" t="s">
        <v>177</v>
      </c>
      <c r="AT130" s="13" t="s">
        <v>173</v>
      </c>
      <c r="AU130" s="13" t="s">
        <v>70</v>
      </c>
      <c r="AY130" s="13" t="s">
        <v>169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3" t="s">
        <v>77</v>
      </c>
      <c r="BK130" s="194">
        <f>ROUND(I130*H130,1)</f>
        <v>0</v>
      </c>
      <c r="BL130" s="13" t="s">
        <v>168</v>
      </c>
      <c r="BM130" s="13" t="s">
        <v>658</v>
      </c>
    </row>
    <row r="131" spans="2:47" s="1" customFormat="1" ht="12">
      <c r="B131" s="34"/>
      <c r="C131" s="35"/>
      <c r="D131" s="195" t="s">
        <v>171</v>
      </c>
      <c r="E131" s="35"/>
      <c r="F131" s="196" t="s">
        <v>263</v>
      </c>
      <c r="G131" s="35"/>
      <c r="H131" s="35"/>
      <c r="I131" s="139"/>
      <c r="J131" s="35"/>
      <c r="K131" s="35"/>
      <c r="L131" s="39"/>
      <c r="M131" s="197"/>
      <c r="N131" s="75"/>
      <c r="O131" s="75"/>
      <c r="P131" s="75"/>
      <c r="Q131" s="75"/>
      <c r="R131" s="75"/>
      <c r="S131" s="75"/>
      <c r="T131" s="76"/>
      <c r="AT131" s="13" t="s">
        <v>171</v>
      </c>
      <c r="AU131" s="13" t="s">
        <v>70</v>
      </c>
    </row>
    <row r="132" spans="2:65" s="1" customFormat="1" ht="16.5" customHeight="1">
      <c r="B132" s="34"/>
      <c r="C132" s="198" t="s">
        <v>284</v>
      </c>
      <c r="D132" s="198" t="s">
        <v>173</v>
      </c>
      <c r="E132" s="199" t="s">
        <v>270</v>
      </c>
      <c r="F132" s="200" t="s">
        <v>271</v>
      </c>
      <c r="G132" s="201" t="s">
        <v>221</v>
      </c>
      <c r="H132" s="202">
        <v>90</v>
      </c>
      <c r="I132" s="203"/>
      <c r="J132" s="202">
        <f>ROUND(I132*H132,1)</f>
        <v>0</v>
      </c>
      <c r="K132" s="200" t="s">
        <v>1</v>
      </c>
      <c r="L132" s="204"/>
      <c r="M132" s="205" t="s">
        <v>1</v>
      </c>
      <c r="N132" s="206" t="s">
        <v>41</v>
      </c>
      <c r="O132" s="75"/>
      <c r="P132" s="192">
        <f>O132*H132</f>
        <v>0</v>
      </c>
      <c r="Q132" s="192">
        <v>0.0015</v>
      </c>
      <c r="R132" s="192">
        <f>Q132*H132</f>
        <v>0.135</v>
      </c>
      <c r="S132" s="192">
        <v>0</v>
      </c>
      <c r="T132" s="193">
        <f>S132*H132</f>
        <v>0</v>
      </c>
      <c r="AR132" s="13" t="s">
        <v>177</v>
      </c>
      <c r="AT132" s="13" t="s">
        <v>173</v>
      </c>
      <c r="AU132" s="13" t="s">
        <v>70</v>
      </c>
      <c r="AY132" s="13" t="s">
        <v>169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3" t="s">
        <v>77</v>
      </c>
      <c r="BK132" s="194">
        <f>ROUND(I132*H132,1)</f>
        <v>0</v>
      </c>
      <c r="BL132" s="13" t="s">
        <v>168</v>
      </c>
      <c r="BM132" s="13" t="s">
        <v>659</v>
      </c>
    </row>
    <row r="133" spans="2:47" s="1" customFormat="1" ht="12">
      <c r="B133" s="34"/>
      <c r="C133" s="35"/>
      <c r="D133" s="195" t="s">
        <v>171</v>
      </c>
      <c r="E133" s="35"/>
      <c r="F133" s="196" t="s">
        <v>271</v>
      </c>
      <c r="G133" s="35"/>
      <c r="H133" s="35"/>
      <c r="I133" s="139"/>
      <c r="J133" s="35"/>
      <c r="K133" s="35"/>
      <c r="L133" s="39"/>
      <c r="M133" s="197"/>
      <c r="N133" s="75"/>
      <c r="O133" s="75"/>
      <c r="P133" s="75"/>
      <c r="Q133" s="75"/>
      <c r="R133" s="75"/>
      <c r="S133" s="75"/>
      <c r="T133" s="76"/>
      <c r="AT133" s="13" t="s">
        <v>171</v>
      </c>
      <c r="AU133" s="13" t="s">
        <v>70</v>
      </c>
    </row>
    <row r="134" spans="2:65" s="1" customFormat="1" ht="16.5" customHeight="1">
      <c r="B134" s="34"/>
      <c r="C134" s="198" t="s">
        <v>288</v>
      </c>
      <c r="D134" s="198" t="s">
        <v>173</v>
      </c>
      <c r="E134" s="199" t="s">
        <v>257</v>
      </c>
      <c r="F134" s="200" t="s">
        <v>258</v>
      </c>
      <c r="G134" s="201" t="s">
        <v>221</v>
      </c>
      <c r="H134" s="202">
        <v>40</v>
      </c>
      <c r="I134" s="203"/>
      <c r="J134" s="202">
        <f>ROUND(I134*H134,1)</f>
        <v>0</v>
      </c>
      <c r="K134" s="200" t="s">
        <v>1</v>
      </c>
      <c r="L134" s="204"/>
      <c r="M134" s="205" t="s">
        <v>1</v>
      </c>
      <c r="N134" s="206" t="s">
        <v>41</v>
      </c>
      <c r="O134" s="75"/>
      <c r="P134" s="192">
        <f>O134*H134</f>
        <v>0</v>
      </c>
      <c r="Q134" s="192">
        <v>0.0015</v>
      </c>
      <c r="R134" s="192">
        <f>Q134*H134</f>
        <v>0.06</v>
      </c>
      <c r="S134" s="192">
        <v>0</v>
      </c>
      <c r="T134" s="193">
        <f>S134*H134</f>
        <v>0</v>
      </c>
      <c r="AR134" s="13" t="s">
        <v>177</v>
      </c>
      <c r="AT134" s="13" t="s">
        <v>173</v>
      </c>
      <c r="AU134" s="13" t="s">
        <v>70</v>
      </c>
      <c r="AY134" s="13" t="s">
        <v>169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3" t="s">
        <v>77</v>
      </c>
      <c r="BK134" s="194">
        <f>ROUND(I134*H134,1)</f>
        <v>0</v>
      </c>
      <c r="BL134" s="13" t="s">
        <v>168</v>
      </c>
      <c r="BM134" s="13" t="s">
        <v>660</v>
      </c>
    </row>
    <row r="135" spans="2:47" s="1" customFormat="1" ht="12">
      <c r="B135" s="34"/>
      <c r="C135" s="35"/>
      <c r="D135" s="195" t="s">
        <v>171</v>
      </c>
      <c r="E135" s="35"/>
      <c r="F135" s="196" t="s">
        <v>260</v>
      </c>
      <c r="G135" s="35"/>
      <c r="H135" s="35"/>
      <c r="I135" s="139"/>
      <c r="J135" s="35"/>
      <c r="K135" s="35"/>
      <c r="L135" s="39"/>
      <c r="M135" s="197"/>
      <c r="N135" s="75"/>
      <c r="O135" s="75"/>
      <c r="P135" s="75"/>
      <c r="Q135" s="75"/>
      <c r="R135" s="75"/>
      <c r="S135" s="75"/>
      <c r="T135" s="76"/>
      <c r="AT135" s="13" t="s">
        <v>171</v>
      </c>
      <c r="AU135" s="13" t="s">
        <v>70</v>
      </c>
    </row>
    <row r="136" spans="2:65" s="1" customFormat="1" ht="16.5" customHeight="1">
      <c r="B136" s="34"/>
      <c r="C136" s="198" t="s">
        <v>292</v>
      </c>
      <c r="D136" s="198" t="s">
        <v>173</v>
      </c>
      <c r="E136" s="199" t="s">
        <v>277</v>
      </c>
      <c r="F136" s="200" t="s">
        <v>278</v>
      </c>
      <c r="G136" s="201" t="s">
        <v>221</v>
      </c>
      <c r="H136" s="202">
        <v>80</v>
      </c>
      <c r="I136" s="203"/>
      <c r="J136" s="202">
        <f>ROUND(I136*H136,1)</f>
        <v>0</v>
      </c>
      <c r="K136" s="200" t="s">
        <v>1</v>
      </c>
      <c r="L136" s="204"/>
      <c r="M136" s="205" t="s">
        <v>1</v>
      </c>
      <c r="N136" s="206" t="s">
        <v>41</v>
      </c>
      <c r="O136" s="75"/>
      <c r="P136" s="192">
        <f>O136*H136</f>
        <v>0</v>
      </c>
      <c r="Q136" s="192">
        <v>0.0015</v>
      </c>
      <c r="R136" s="192">
        <f>Q136*H136</f>
        <v>0.12</v>
      </c>
      <c r="S136" s="192">
        <v>0</v>
      </c>
      <c r="T136" s="193">
        <f>S136*H136</f>
        <v>0</v>
      </c>
      <c r="AR136" s="13" t="s">
        <v>177</v>
      </c>
      <c r="AT136" s="13" t="s">
        <v>173</v>
      </c>
      <c r="AU136" s="13" t="s">
        <v>70</v>
      </c>
      <c r="AY136" s="13" t="s">
        <v>169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3" t="s">
        <v>77</v>
      </c>
      <c r="BK136" s="194">
        <f>ROUND(I136*H136,1)</f>
        <v>0</v>
      </c>
      <c r="BL136" s="13" t="s">
        <v>168</v>
      </c>
      <c r="BM136" s="13" t="s">
        <v>661</v>
      </c>
    </row>
    <row r="137" spans="2:47" s="1" customFormat="1" ht="12">
      <c r="B137" s="34"/>
      <c r="C137" s="35"/>
      <c r="D137" s="195" t="s">
        <v>171</v>
      </c>
      <c r="E137" s="35"/>
      <c r="F137" s="196" t="s">
        <v>278</v>
      </c>
      <c r="G137" s="35"/>
      <c r="H137" s="35"/>
      <c r="I137" s="139"/>
      <c r="J137" s="35"/>
      <c r="K137" s="35"/>
      <c r="L137" s="39"/>
      <c r="M137" s="197"/>
      <c r="N137" s="75"/>
      <c r="O137" s="75"/>
      <c r="P137" s="75"/>
      <c r="Q137" s="75"/>
      <c r="R137" s="75"/>
      <c r="S137" s="75"/>
      <c r="T137" s="76"/>
      <c r="AT137" s="13" t="s">
        <v>171</v>
      </c>
      <c r="AU137" s="13" t="s">
        <v>70</v>
      </c>
    </row>
    <row r="138" spans="2:65" s="1" customFormat="1" ht="16.5" customHeight="1">
      <c r="B138" s="34"/>
      <c r="C138" s="198" t="s">
        <v>296</v>
      </c>
      <c r="D138" s="198" t="s">
        <v>173</v>
      </c>
      <c r="E138" s="199" t="s">
        <v>551</v>
      </c>
      <c r="F138" s="200" t="s">
        <v>552</v>
      </c>
      <c r="G138" s="201" t="s">
        <v>221</v>
      </c>
      <c r="H138" s="202">
        <v>80</v>
      </c>
      <c r="I138" s="203"/>
      <c r="J138" s="202">
        <f>ROUND(I138*H138,1)</f>
        <v>0</v>
      </c>
      <c r="K138" s="200" t="s">
        <v>1</v>
      </c>
      <c r="L138" s="204"/>
      <c r="M138" s="205" t="s">
        <v>1</v>
      </c>
      <c r="N138" s="206" t="s">
        <v>41</v>
      </c>
      <c r="O138" s="75"/>
      <c r="P138" s="192">
        <f>O138*H138</f>
        <v>0</v>
      </c>
      <c r="Q138" s="192">
        <v>0.0015</v>
      </c>
      <c r="R138" s="192">
        <f>Q138*H138</f>
        <v>0.12</v>
      </c>
      <c r="S138" s="192">
        <v>0</v>
      </c>
      <c r="T138" s="193">
        <f>S138*H138</f>
        <v>0</v>
      </c>
      <c r="AR138" s="13" t="s">
        <v>177</v>
      </c>
      <c r="AT138" s="13" t="s">
        <v>173</v>
      </c>
      <c r="AU138" s="13" t="s">
        <v>70</v>
      </c>
      <c r="AY138" s="13" t="s">
        <v>169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3" t="s">
        <v>77</v>
      </c>
      <c r="BK138" s="194">
        <f>ROUND(I138*H138,1)</f>
        <v>0</v>
      </c>
      <c r="BL138" s="13" t="s">
        <v>168</v>
      </c>
      <c r="BM138" s="13" t="s">
        <v>662</v>
      </c>
    </row>
    <row r="139" spans="2:47" s="1" customFormat="1" ht="12">
      <c r="B139" s="34"/>
      <c r="C139" s="35"/>
      <c r="D139" s="195" t="s">
        <v>171</v>
      </c>
      <c r="E139" s="35"/>
      <c r="F139" s="196" t="s">
        <v>552</v>
      </c>
      <c r="G139" s="35"/>
      <c r="H139" s="35"/>
      <c r="I139" s="139"/>
      <c r="J139" s="35"/>
      <c r="K139" s="35"/>
      <c r="L139" s="39"/>
      <c r="M139" s="197"/>
      <c r="N139" s="75"/>
      <c r="O139" s="75"/>
      <c r="P139" s="75"/>
      <c r="Q139" s="75"/>
      <c r="R139" s="75"/>
      <c r="S139" s="75"/>
      <c r="T139" s="76"/>
      <c r="AT139" s="13" t="s">
        <v>171</v>
      </c>
      <c r="AU139" s="13" t="s">
        <v>70</v>
      </c>
    </row>
    <row r="140" spans="2:65" s="1" customFormat="1" ht="16.5" customHeight="1">
      <c r="B140" s="34"/>
      <c r="C140" s="198" t="s">
        <v>300</v>
      </c>
      <c r="D140" s="198" t="s">
        <v>173</v>
      </c>
      <c r="E140" s="199" t="s">
        <v>293</v>
      </c>
      <c r="F140" s="200" t="s">
        <v>294</v>
      </c>
      <c r="G140" s="201" t="s">
        <v>221</v>
      </c>
      <c r="H140" s="202">
        <v>360</v>
      </c>
      <c r="I140" s="203"/>
      <c r="J140" s="202">
        <f>ROUND(I140*H140,1)</f>
        <v>0</v>
      </c>
      <c r="K140" s="200" t="s">
        <v>1</v>
      </c>
      <c r="L140" s="204"/>
      <c r="M140" s="205" t="s">
        <v>1</v>
      </c>
      <c r="N140" s="206" t="s">
        <v>41</v>
      </c>
      <c r="O140" s="75"/>
      <c r="P140" s="192">
        <f>O140*H140</f>
        <v>0</v>
      </c>
      <c r="Q140" s="192">
        <v>0.0012</v>
      </c>
      <c r="R140" s="192">
        <f>Q140*H140</f>
        <v>0.43199999999999994</v>
      </c>
      <c r="S140" s="192">
        <v>0</v>
      </c>
      <c r="T140" s="193">
        <f>S140*H140</f>
        <v>0</v>
      </c>
      <c r="AR140" s="13" t="s">
        <v>177</v>
      </c>
      <c r="AT140" s="13" t="s">
        <v>173</v>
      </c>
      <c r="AU140" s="13" t="s">
        <v>70</v>
      </c>
      <c r="AY140" s="13" t="s">
        <v>169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3" t="s">
        <v>77</v>
      </c>
      <c r="BK140" s="194">
        <f>ROUND(I140*H140,1)</f>
        <v>0</v>
      </c>
      <c r="BL140" s="13" t="s">
        <v>168</v>
      </c>
      <c r="BM140" s="13" t="s">
        <v>663</v>
      </c>
    </row>
    <row r="141" spans="2:47" s="1" customFormat="1" ht="12">
      <c r="B141" s="34"/>
      <c r="C141" s="35"/>
      <c r="D141" s="195" t="s">
        <v>171</v>
      </c>
      <c r="E141" s="35"/>
      <c r="F141" s="196" t="s">
        <v>450</v>
      </c>
      <c r="G141" s="35"/>
      <c r="H141" s="35"/>
      <c r="I141" s="139"/>
      <c r="J141" s="35"/>
      <c r="K141" s="35"/>
      <c r="L141" s="39"/>
      <c r="M141" s="197"/>
      <c r="N141" s="75"/>
      <c r="O141" s="75"/>
      <c r="P141" s="75"/>
      <c r="Q141" s="75"/>
      <c r="R141" s="75"/>
      <c r="S141" s="75"/>
      <c r="T141" s="76"/>
      <c r="AT141" s="13" t="s">
        <v>171</v>
      </c>
      <c r="AU141" s="13" t="s">
        <v>70</v>
      </c>
    </row>
    <row r="142" spans="2:65" s="1" customFormat="1" ht="16.5" customHeight="1">
      <c r="B142" s="34"/>
      <c r="C142" s="198" t="s">
        <v>304</v>
      </c>
      <c r="D142" s="198" t="s">
        <v>173</v>
      </c>
      <c r="E142" s="199" t="s">
        <v>281</v>
      </c>
      <c r="F142" s="200" t="s">
        <v>282</v>
      </c>
      <c r="G142" s="201" t="s">
        <v>221</v>
      </c>
      <c r="H142" s="202">
        <v>960</v>
      </c>
      <c r="I142" s="203"/>
      <c r="J142" s="202">
        <f>ROUND(I142*H142,1)</f>
        <v>0</v>
      </c>
      <c r="K142" s="200" t="s">
        <v>1</v>
      </c>
      <c r="L142" s="204"/>
      <c r="M142" s="205" t="s">
        <v>1</v>
      </c>
      <c r="N142" s="206" t="s">
        <v>41</v>
      </c>
      <c r="O142" s="75"/>
      <c r="P142" s="192">
        <f>O142*H142</f>
        <v>0</v>
      </c>
      <c r="Q142" s="192">
        <v>0.0012</v>
      </c>
      <c r="R142" s="192">
        <f>Q142*H142</f>
        <v>1.152</v>
      </c>
      <c r="S142" s="192">
        <v>0</v>
      </c>
      <c r="T142" s="193">
        <f>S142*H142</f>
        <v>0</v>
      </c>
      <c r="AR142" s="13" t="s">
        <v>177</v>
      </c>
      <c r="AT142" s="13" t="s">
        <v>173</v>
      </c>
      <c r="AU142" s="13" t="s">
        <v>70</v>
      </c>
      <c r="AY142" s="13" t="s">
        <v>169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3" t="s">
        <v>77</v>
      </c>
      <c r="BK142" s="194">
        <f>ROUND(I142*H142,1)</f>
        <v>0</v>
      </c>
      <c r="BL142" s="13" t="s">
        <v>168</v>
      </c>
      <c r="BM142" s="13" t="s">
        <v>664</v>
      </c>
    </row>
    <row r="143" spans="2:47" s="1" customFormat="1" ht="12">
      <c r="B143" s="34"/>
      <c r="C143" s="35"/>
      <c r="D143" s="195" t="s">
        <v>171</v>
      </c>
      <c r="E143" s="35"/>
      <c r="F143" s="196" t="s">
        <v>282</v>
      </c>
      <c r="G143" s="35"/>
      <c r="H143" s="35"/>
      <c r="I143" s="139"/>
      <c r="J143" s="35"/>
      <c r="K143" s="35"/>
      <c r="L143" s="39"/>
      <c r="M143" s="197"/>
      <c r="N143" s="75"/>
      <c r="O143" s="75"/>
      <c r="P143" s="75"/>
      <c r="Q143" s="75"/>
      <c r="R143" s="75"/>
      <c r="S143" s="75"/>
      <c r="T143" s="76"/>
      <c r="AT143" s="13" t="s">
        <v>171</v>
      </c>
      <c r="AU143" s="13" t="s">
        <v>70</v>
      </c>
    </row>
    <row r="144" spans="2:65" s="1" customFormat="1" ht="16.5" customHeight="1">
      <c r="B144" s="34"/>
      <c r="C144" s="198" t="s">
        <v>309</v>
      </c>
      <c r="D144" s="198" t="s">
        <v>173</v>
      </c>
      <c r="E144" s="199" t="s">
        <v>559</v>
      </c>
      <c r="F144" s="200" t="s">
        <v>560</v>
      </c>
      <c r="G144" s="201" t="s">
        <v>221</v>
      </c>
      <c r="H144" s="202">
        <v>520</v>
      </c>
      <c r="I144" s="203"/>
      <c r="J144" s="202">
        <f>ROUND(I144*H144,1)</f>
        <v>0</v>
      </c>
      <c r="K144" s="200" t="s">
        <v>1</v>
      </c>
      <c r="L144" s="204"/>
      <c r="M144" s="205" t="s">
        <v>1</v>
      </c>
      <c r="N144" s="206" t="s">
        <v>41</v>
      </c>
      <c r="O144" s="75"/>
      <c r="P144" s="192">
        <f>O144*H144</f>
        <v>0</v>
      </c>
      <c r="Q144" s="192">
        <v>0.0012</v>
      </c>
      <c r="R144" s="192">
        <f>Q144*H144</f>
        <v>0.624</v>
      </c>
      <c r="S144" s="192">
        <v>0</v>
      </c>
      <c r="T144" s="193">
        <f>S144*H144</f>
        <v>0</v>
      </c>
      <c r="AR144" s="13" t="s">
        <v>177</v>
      </c>
      <c r="AT144" s="13" t="s">
        <v>173</v>
      </c>
      <c r="AU144" s="13" t="s">
        <v>70</v>
      </c>
      <c r="AY144" s="13" t="s">
        <v>169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3" t="s">
        <v>77</v>
      </c>
      <c r="BK144" s="194">
        <f>ROUND(I144*H144,1)</f>
        <v>0</v>
      </c>
      <c r="BL144" s="13" t="s">
        <v>168</v>
      </c>
      <c r="BM144" s="13" t="s">
        <v>665</v>
      </c>
    </row>
    <row r="145" spans="2:47" s="1" customFormat="1" ht="12">
      <c r="B145" s="34"/>
      <c r="C145" s="35"/>
      <c r="D145" s="195" t="s">
        <v>171</v>
      </c>
      <c r="E145" s="35"/>
      <c r="F145" s="196" t="s">
        <v>560</v>
      </c>
      <c r="G145" s="35"/>
      <c r="H145" s="35"/>
      <c r="I145" s="139"/>
      <c r="J145" s="35"/>
      <c r="K145" s="35"/>
      <c r="L145" s="39"/>
      <c r="M145" s="197"/>
      <c r="N145" s="75"/>
      <c r="O145" s="75"/>
      <c r="P145" s="75"/>
      <c r="Q145" s="75"/>
      <c r="R145" s="75"/>
      <c r="S145" s="75"/>
      <c r="T145" s="76"/>
      <c r="AT145" s="13" t="s">
        <v>171</v>
      </c>
      <c r="AU145" s="13" t="s">
        <v>70</v>
      </c>
    </row>
    <row r="146" spans="2:65" s="1" customFormat="1" ht="16.5" customHeight="1">
      <c r="B146" s="34"/>
      <c r="C146" s="198" t="s">
        <v>316</v>
      </c>
      <c r="D146" s="198" t="s">
        <v>173</v>
      </c>
      <c r="E146" s="199" t="s">
        <v>289</v>
      </c>
      <c r="F146" s="200" t="s">
        <v>290</v>
      </c>
      <c r="G146" s="201" t="s">
        <v>221</v>
      </c>
      <c r="H146" s="202">
        <v>600</v>
      </c>
      <c r="I146" s="203"/>
      <c r="J146" s="202">
        <f>ROUND(I146*H146,1)</f>
        <v>0</v>
      </c>
      <c r="K146" s="200" t="s">
        <v>1</v>
      </c>
      <c r="L146" s="204"/>
      <c r="M146" s="205" t="s">
        <v>1</v>
      </c>
      <c r="N146" s="206" t="s">
        <v>41</v>
      </c>
      <c r="O146" s="75"/>
      <c r="P146" s="192">
        <f>O146*H146</f>
        <v>0</v>
      </c>
      <c r="Q146" s="192">
        <v>0.0012</v>
      </c>
      <c r="R146" s="192">
        <f>Q146*H146</f>
        <v>0.72</v>
      </c>
      <c r="S146" s="192">
        <v>0</v>
      </c>
      <c r="T146" s="193">
        <f>S146*H146</f>
        <v>0</v>
      </c>
      <c r="AR146" s="13" t="s">
        <v>177</v>
      </c>
      <c r="AT146" s="13" t="s">
        <v>173</v>
      </c>
      <c r="AU146" s="13" t="s">
        <v>70</v>
      </c>
      <c r="AY146" s="13" t="s">
        <v>169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3" t="s">
        <v>77</v>
      </c>
      <c r="BK146" s="194">
        <f>ROUND(I146*H146,1)</f>
        <v>0</v>
      </c>
      <c r="BL146" s="13" t="s">
        <v>168</v>
      </c>
      <c r="BM146" s="13" t="s">
        <v>666</v>
      </c>
    </row>
    <row r="147" spans="2:47" s="1" customFormat="1" ht="12">
      <c r="B147" s="34"/>
      <c r="C147" s="35"/>
      <c r="D147" s="195" t="s">
        <v>171</v>
      </c>
      <c r="E147" s="35"/>
      <c r="F147" s="196" t="s">
        <v>290</v>
      </c>
      <c r="G147" s="35"/>
      <c r="H147" s="35"/>
      <c r="I147" s="139"/>
      <c r="J147" s="35"/>
      <c r="K147" s="35"/>
      <c r="L147" s="39"/>
      <c r="M147" s="197"/>
      <c r="N147" s="75"/>
      <c r="O147" s="75"/>
      <c r="P147" s="75"/>
      <c r="Q147" s="75"/>
      <c r="R147" s="75"/>
      <c r="S147" s="75"/>
      <c r="T147" s="76"/>
      <c r="AT147" s="13" t="s">
        <v>171</v>
      </c>
      <c r="AU147" s="13" t="s">
        <v>70</v>
      </c>
    </row>
    <row r="148" spans="2:65" s="1" customFormat="1" ht="16.5" customHeight="1">
      <c r="B148" s="34"/>
      <c r="C148" s="198" t="s">
        <v>322</v>
      </c>
      <c r="D148" s="198" t="s">
        <v>173</v>
      </c>
      <c r="E148" s="199" t="s">
        <v>285</v>
      </c>
      <c r="F148" s="200" t="s">
        <v>286</v>
      </c>
      <c r="G148" s="201" t="s">
        <v>221</v>
      </c>
      <c r="H148" s="202">
        <v>270</v>
      </c>
      <c r="I148" s="203"/>
      <c r="J148" s="202">
        <f>ROUND(I148*H148,1)</f>
        <v>0</v>
      </c>
      <c r="K148" s="200" t="s">
        <v>1</v>
      </c>
      <c r="L148" s="204"/>
      <c r="M148" s="205" t="s">
        <v>1</v>
      </c>
      <c r="N148" s="206" t="s">
        <v>41</v>
      </c>
      <c r="O148" s="75"/>
      <c r="P148" s="192">
        <f>O148*H148</f>
        <v>0</v>
      </c>
      <c r="Q148" s="192">
        <v>0.0012</v>
      </c>
      <c r="R148" s="192">
        <f>Q148*H148</f>
        <v>0.32399999999999995</v>
      </c>
      <c r="S148" s="192">
        <v>0</v>
      </c>
      <c r="T148" s="193">
        <f>S148*H148</f>
        <v>0</v>
      </c>
      <c r="AR148" s="13" t="s">
        <v>177</v>
      </c>
      <c r="AT148" s="13" t="s">
        <v>173</v>
      </c>
      <c r="AU148" s="13" t="s">
        <v>70</v>
      </c>
      <c r="AY148" s="13" t="s">
        <v>169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3" t="s">
        <v>77</v>
      </c>
      <c r="BK148" s="194">
        <f>ROUND(I148*H148,1)</f>
        <v>0</v>
      </c>
      <c r="BL148" s="13" t="s">
        <v>168</v>
      </c>
      <c r="BM148" s="13" t="s">
        <v>667</v>
      </c>
    </row>
    <row r="149" spans="2:47" s="1" customFormat="1" ht="12">
      <c r="B149" s="34"/>
      <c r="C149" s="35"/>
      <c r="D149" s="195" t="s">
        <v>171</v>
      </c>
      <c r="E149" s="35"/>
      <c r="F149" s="196" t="s">
        <v>668</v>
      </c>
      <c r="G149" s="35"/>
      <c r="H149" s="35"/>
      <c r="I149" s="139"/>
      <c r="J149" s="35"/>
      <c r="K149" s="35"/>
      <c r="L149" s="39"/>
      <c r="M149" s="197"/>
      <c r="N149" s="75"/>
      <c r="O149" s="75"/>
      <c r="P149" s="75"/>
      <c r="Q149" s="75"/>
      <c r="R149" s="75"/>
      <c r="S149" s="75"/>
      <c r="T149" s="76"/>
      <c r="AT149" s="13" t="s">
        <v>171</v>
      </c>
      <c r="AU149" s="13" t="s">
        <v>70</v>
      </c>
    </row>
    <row r="150" spans="2:65" s="1" customFormat="1" ht="16.5" customHeight="1">
      <c r="B150" s="34"/>
      <c r="C150" s="198" t="s">
        <v>327</v>
      </c>
      <c r="D150" s="198" t="s">
        <v>173</v>
      </c>
      <c r="E150" s="199" t="s">
        <v>453</v>
      </c>
      <c r="F150" s="200" t="s">
        <v>454</v>
      </c>
      <c r="G150" s="201" t="s">
        <v>221</v>
      </c>
      <c r="H150" s="202">
        <v>290</v>
      </c>
      <c r="I150" s="203"/>
      <c r="J150" s="202">
        <f>ROUND(I150*H150,1)</f>
        <v>0</v>
      </c>
      <c r="K150" s="200" t="s">
        <v>1</v>
      </c>
      <c r="L150" s="204"/>
      <c r="M150" s="205" t="s">
        <v>1</v>
      </c>
      <c r="N150" s="206" t="s">
        <v>41</v>
      </c>
      <c r="O150" s="75"/>
      <c r="P150" s="192">
        <f>O150*H150</f>
        <v>0</v>
      </c>
      <c r="Q150" s="192">
        <v>0.0012</v>
      </c>
      <c r="R150" s="192">
        <f>Q150*H150</f>
        <v>0.348</v>
      </c>
      <c r="S150" s="192">
        <v>0</v>
      </c>
      <c r="T150" s="193">
        <f>S150*H150</f>
        <v>0</v>
      </c>
      <c r="AR150" s="13" t="s">
        <v>177</v>
      </c>
      <c r="AT150" s="13" t="s">
        <v>173</v>
      </c>
      <c r="AU150" s="13" t="s">
        <v>70</v>
      </c>
      <c r="AY150" s="13" t="s">
        <v>169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3" t="s">
        <v>77</v>
      </c>
      <c r="BK150" s="194">
        <f>ROUND(I150*H150,1)</f>
        <v>0</v>
      </c>
      <c r="BL150" s="13" t="s">
        <v>168</v>
      </c>
      <c r="BM150" s="13" t="s">
        <v>669</v>
      </c>
    </row>
    <row r="151" spans="2:47" s="1" customFormat="1" ht="12">
      <c r="B151" s="34"/>
      <c r="C151" s="35"/>
      <c r="D151" s="195" t="s">
        <v>171</v>
      </c>
      <c r="E151" s="35"/>
      <c r="F151" s="196" t="s">
        <v>454</v>
      </c>
      <c r="G151" s="35"/>
      <c r="H151" s="35"/>
      <c r="I151" s="139"/>
      <c r="J151" s="35"/>
      <c r="K151" s="35"/>
      <c r="L151" s="39"/>
      <c r="M151" s="197"/>
      <c r="N151" s="75"/>
      <c r="O151" s="75"/>
      <c r="P151" s="75"/>
      <c r="Q151" s="75"/>
      <c r="R151" s="75"/>
      <c r="S151" s="75"/>
      <c r="T151" s="76"/>
      <c r="AT151" s="13" t="s">
        <v>171</v>
      </c>
      <c r="AU151" s="13" t="s">
        <v>70</v>
      </c>
    </row>
    <row r="152" spans="2:65" s="1" customFormat="1" ht="16.5" customHeight="1">
      <c r="B152" s="34"/>
      <c r="C152" s="184" t="s">
        <v>333</v>
      </c>
      <c r="D152" s="184" t="s">
        <v>163</v>
      </c>
      <c r="E152" s="185" t="s">
        <v>305</v>
      </c>
      <c r="F152" s="186" t="s">
        <v>458</v>
      </c>
      <c r="G152" s="187" t="s">
        <v>221</v>
      </c>
      <c r="H152" s="188">
        <v>610</v>
      </c>
      <c r="I152" s="189"/>
      <c r="J152" s="188">
        <f>ROUND(I152*H152,1)</f>
        <v>0</v>
      </c>
      <c r="K152" s="186" t="s">
        <v>1</v>
      </c>
      <c r="L152" s="39"/>
      <c r="M152" s="190" t="s">
        <v>1</v>
      </c>
      <c r="N152" s="191" t="s">
        <v>41</v>
      </c>
      <c r="O152" s="75"/>
      <c r="P152" s="192">
        <f>O152*H152</f>
        <v>0</v>
      </c>
      <c r="Q152" s="192">
        <v>0.0026</v>
      </c>
      <c r="R152" s="192">
        <f>Q152*H152</f>
        <v>1.5859999999999999</v>
      </c>
      <c r="S152" s="192">
        <v>0</v>
      </c>
      <c r="T152" s="193">
        <f>S152*H152</f>
        <v>0</v>
      </c>
      <c r="AR152" s="13" t="s">
        <v>168</v>
      </c>
      <c r="AT152" s="13" t="s">
        <v>163</v>
      </c>
      <c r="AU152" s="13" t="s">
        <v>70</v>
      </c>
      <c r="AY152" s="13" t="s">
        <v>169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3" t="s">
        <v>77</v>
      </c>
      <c r="BK152" s="194">
        <f>ROUND(I152*H152,1)</f>
        <v>0</v>
      </c>
      <c r="BL152" s="13" t="s">
        <v>168</v>
      </c>
      <c r="BM152" s="13" t="s">
        <v>670</v>
      </c>
    </row>
    <row r="153" spans="2:47" s="1" customFormat="1" ht="12">
      <c r="B153" s="34"/>
      <c r="C153" s="35"/>
      <c r="D153" s="195" t="s">
        <v>171</v>
      </c>
      <c r="E153" s="35"/>
      <c r="F153" s="196" t="s">
        <v>308</v>
      </c>
      <c r="G153" s="35"/>
      <c r="H153" s="35"/>
      <c r="I153" s="139"/>
      <c r="J153" s="35"/>
      <c r="K153" s="35"/>
      <c r="L153" s="39"/>
      <c r="M153" s="197"/>
      <c r="N153" s="75"/>
      <c r="O153" s="75"/>
      <c r="P153" s="75"/>
      <c r="Q153" s="75"/>
      <c r="R153" s="75"/>
      <c r="S153" s="75"/>
      <c r="T153" s="76"/>
      <c r="AT153" s="13" t="s">
        <v>171</v>
      </c>
      <c r="AU153" s="13" t="s">
        <v>70</v>
      </c>
    </row>
    <row r="154" spans="2:51" s="9" customFormat="1" ht="12">
      <c r="B154" s="207"/>
      <c r="C154" s="208"/>
      <c r="D154" s="195" t="s">
        <v>180</v>
      </c>
      <c r="E154" s="209" t="s">
        <v>1</v>
      </c>
      <c r="F154" s="210" t="s">
        <v>671</v>
      </c>
      <c r="G154" s="208"/>
      <c r="H154" s="211">
        <v>610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180</v>
      </c>
      <c r="AU154" s="217" t="s">
        <v>70</v>
      </c>
      <c r="AV154" s="9" t="s">
        <v>79</v>
      </c>
      <c r="AW154" s="9" t="s">
        <v>32</v>
      </c>
      <c r="AX154" s="9" t="s">
        <v>77</v>
      </c>
      <c r="AY154" s="217" t="s">
        <v>169</v>
      </c>
    </row>
    <row r="155" spans="2:65" s="1" customFormat="1" ht="16.5" customHeight="1">
      <c r="B155" s="34"/>
      <c r="C155" s="184" t="s">
        <v>339</v>
      </c>
      <c r="D155" s="184" t="s">
        <v>163</v>
      </c>
      <c r="E155" s="185" t="s">
        <v>310</v>
      </c>
      <c r="F155" s="186" t="s">
        <v>311</v>
      </c>
      <c r="G155" s="187" t="s">
        <v>312</v>
      </c>
      <c r="H155" s="188">
        <v>30</v>
      </c>
      <c r="I155" s="189"/>
      <c r="J155" s="188">
        <f>ROUND(I155*H155,1)</f>
        <v>0</v>
      </c>
      <c r="K155" s="186" t="s">
        <v>167</v>
      </c>
      <c r="L155" s="39"/>
      <c r="M155" s="190" t="s">
        <v>1</v>
      </c>
      <c r="N155" s="191" t="s">
        <v>41</v>
      </c>
      <c r="O155" s="75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13" t="s">
        <v>168</v>
      </c>
      <c r="AT155" s="13" t="s">
        <v>163</v>
      </c>
      <c r="AU155" s="13" t="s">
        <v>70</v>
      </c>
      <c r="AY155" s="13" t="s">
        <v>169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3" t="s">
        <v>77</v>
      </c>
      <c r="BK155" s="194">
        <f>ROUND(I155*H155,1)</f>
        <v>0</v>
      </c>
      <c r="BL155" s="13" t="s">
        <v>168</v>
      </c>
      <c r="BM155" s="13" t="s">
        <v>672</v>
      </c>
    </row>
    <row r="156" spans="2:47" s="1" customFormat="1" ht="12">
      <c r="B156" s="34"/>
      <c r="C156" s="35"/>
      <c r="D156" s="195" t="s">
        <v>171</v>
      </c>
      <c r="E156" s="35"/>
      <c r="F156" s="196" t="s">
        <v>314</v>
      </c>
      <c r="G156" s="35"/>
      <c r="H156" s="35"/>
      <c r="I156" s="139"/>
      <c r="J156" s="35"/>
      <c r="K156" s="35"/>
      <c r="L156" s="39"/>
      <c r="M156" s="197"/>
      <c r="N156" s="75"/>
      <c r="O156" s="75"/>
      <c r="P156" s="75"/>
      <c r="Q156" s="75"/>
      <c r="R156" s="75"/>
      <c r="S156" s="75"/>
      <c r="T156" s="76"/>
      <c r="AT156" s="13" t="s">
        <v>171</v>
      </c>
      <c r="AU156" s="13" t="s">
        <v>70</v>
      </c>
    </row>
    <row r="157" spans="2:51" s="9" customFormat="1" ht="12">
      <c r="B157" s="207"/>
      <c r="C157" s="208"/>
      <c r="D157" s="195" t="s">
        <v>180</v>
      </c>
      <c r="E157" s="209" t="s">
        <v>1</v>
      </c>
      <c r="F157" s="210" t="s">
        <v>673</v>
      </c>
      <c r="G157" s="208"/>
      <c r="H157" s="211">
        <v>30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180</v>
      </c>
      <c r="AU157" s="217" t="s">
        <v>70</v>
      </c>
      <c r="AV157" s="9" t="s">
        <v>79</v>
      </c>
      <c r="AW157" s="9" t="s">
        <v>32</v>
      </c>
      <c r="AX157" s="9" t="s">
        <v>77</v>
      </c>
      <c r="AY157" s="217" t="s">
        <v>169</v>
      </c>
    </row>
    <row r="158" spans="2:65" s="1" customFormat="1" ht="16.5" customHeight="1">
      <c r="B158" s="34"/>
      <c r="C158" s="184" t="s">
        <v>345</v>
      </c>
      <c r="D158" s="184" t="s">
        <v>163</v>
      </c>
      <c r="E158" s="185" t="s">
        <v>317</v>
      </c>
      <c r="F158" s="186" t="s">
        <v>318</v>
      </c>
      <c r="G158" s="187" t="s">
        <v>312</v>
      </c>
      <c r="H158" s="188">
        <v>6.1</v>
      </c>
      <c r="I158" s="189"/>
      <c r="J158" s="188">
        <f>ROUND(I158*H158,1)</f>
        <v>0</v>
      </c>
      <c r="K158" s="186" t="s">
        <v>209</v>
      </c>
      <c r="L158" s="39"/>
      <c r="M158" s="190" t="s">
        <v>1</v>
      </c>
      <c r="N158" s="191" t="s">
        <v>41</v>
      </c>
      <c r="O158" s="75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13" t="s">
        <v>168</v>
      </c>
      <c r="AT158" s="13" t="s">
        <v>163</v>
      </c>
      <c r="AU158" s="13" t="s">
        <v>70</v>
      </c>
      <c r="AY158" s="13" t="s">
        <v>169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3" t="s">
        <v>77</v>
      </c>
      <c r="BK158" s="194">
        <f>ROUND(I158*H158,1)</f>
        <v>0</v>
      </c>
      <c r="BL158" s="13" t="s">
        <v>168</v>
      </c>
      <c r="BM158" s="13" t="s">
        <v>674</v>
      </c>
    </row>
    <row r="159" spans="2:47" s="1" customFormat="1" ht="12">
      <c r="B159" s="34"/>
      <c r="C159" s="35"/>
      <c r="D159" s="195" t="s">
        <v>171</v>
      </c>
      <c r="E159" s="35"/>
      <c r="F159" s="196" t="s">
        <v>320</v>
      </c>
      <c r="G159" s="35"/>
      <c r="H159" s="35"/>
      <c r="I159" s="139"/>
      <c r="J159" s="35"/>
      <c r="K159" s="35"/>
      <c r="L159" s="39"/>
      <c r="M159" s="197"/>
      <c r="N159" s="75"/>
      <c r="O159" s="75"/>
      <c r="P159" s="75"/>
      <c r="Q159" s="75"/>
      <c r="R159" s="75"/>
      <c r="S159" s="75"/>
      <c r="T159" s="76"/>
      <c r="AT159" s="13" t="s">
        <v>171</v>
      </c>
      <c r="AU159" s="13" t="s">
        <v>70</v>
      </c>
    </row>
    <row r="160" spans="2:51" s="9" customFormat="1" ht="12">
      <c r="B160" s="207"/>
      <c r="C160" s="208"/>
      <c r="D160" s="195" t="s">
        <v>180</v>
      </c>
      <c r="E160" s="209" t="s">
        <v>1</v>
      </c>
      <c r="F160" s="210" t="s">
        <v>675</v>
      </c>
      <c r="G160" s="208"/>
      <c r="H160" s="211">
        <v>6.1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180</v>
      </c>
      <c r="AU160" s="217" t="s">
        <v>70</v>
      </c>
      <c r="AV160" s="9" t="s">
        <v>79</v>
      </c>
      <c r="AW160" s="9" t="s">
        <v>32</v>
      </c>
      <c r="AX160" s="9" t="s">
        <v>77</v>
      </c>
      <c r="AY160" s="217" t="s">
        <v>169</v>
      </c>
    </row>
    <row r="161" spans="2:65" s="1" customFormat="1" ht="16.5" customHeight="1">
      <c r="B161" s="34"/>
      <c r="C161" s="184" t="s">
        <v>351</v>
      </c>
      <c r="D161" s="184" t="s">
        <v>163</v>
      </c>
      <c r="E161" s="185" t="s">
        <v>323</v>
      </c>
      <c r="F161" s="186" t="s">
        <v>324</v>
      </c>
      <c r="G161" s="187" t="s">
        <v>166</v>
      </c>
      <c r="H161" s="188">
        <v>2258</v>
      </c>
      <c r="I161" s="189"/>
      <c r="J161" s="188">
        <f>ROUND(I161*H161,1)</f>
        <v>0</v>
      </c>
      <c r="K161" s="186" t="s">
        <v>167</v>
      </c>
      <c r="L161" s="39"/>
      <c r="M161" s="190" t="s">
        <v>1</v>
      </c>
      <c r="N161" s="191" t="s">
        <v>41</v>
      </c>
      <c r="O161" s="75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13" t="s">
        <v>168</v>
      </c>
      <c r="AT161" s="13" t="s">
        <v>163</v>
      </c>
      <c r="AU161" s="13" t="s">
        <v>70</v>
      </c>
      <c r="AY161" s="13" t="s">
        <v>169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3" t="s">
        <v>77</v>
      </c>
      <c r="BK161" s="194">
        <f>ROUND(I161*H161,1)</f>
        <v>0</v>
      </c>
      <c r="BL161" s="13" t="s">
        <v>168</v>
      </c>
      <c r="BM161" s="13" t="s">
        <v>676</v>
      </c>
    </row>
    <row r="162" spans="2:47" s="1" customFormat="1" ht="12">
      <c r="B162" s="34"/>
      <c r="C162" s="35"/>
      <c r="D162" s="195" t="s">
        <v>171</v>
      </c>
      <c r="E162" s="35"/>
      <c r="F162" s="196" t="s">
        <v>326</v>
      </c>
      <c r="G162" s="35"/>
      <c r="H162" s="35"/>
      <c r="I162" s="139"/>
      <c r="J162" s="35"/>
      <c r="K162" s="35"/>
      <c r="L162" s="39"/>
      <c r="M162" s="197"/>
      <c r="N162" s="75"/>
      <c r="O162" s="75"/>
      <c r="P162" s="75"/>
      <c r="Q162" s="75"/>
      <c r="R162" s="75"/>
      <c r="S162" s="75"/>
      <c r="T162" s="76"/>
      <c r="AT162" s="13" t="s">
        <v>171</v>
      </c>
      <c r="AU162" s="13" t="s">
        <v>70</v>
      </c>
    </row>
    <row r="163" spans="2:51" s="9" customFormat="1" ht="12">
      <c r="B163" s="207"/>
      <c r="C163" s="208"/>
      <c r="D163" s="195" t="s">
        <v>180</v>
      </c>
      <c r="E163" s="209" t="s">
        <v>1</v>
      </c>
      <c r="F163" s="210" t="s">
        <v>677</v>
      </c>
      <c r="G163" s="208"/>
      <c r="H163" s="211">
        <v>2258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180</v>
      </c>
      <c r="AU163" s="217" t="s">
        <v>70</v>
      </c>
      <c r="AV163" s="9" t="s">
        <v>79</v>
      </c>
      <c r="AW163" s="9" t="s">
        <v>32</v>
      </c>
      <c r="AX163" s="9" t="s">
        <v>77</v>
      </c>
      <c r="AY163" s="217" t="s">
        <v>169</v>
      </c>
    </row>
    <row r="164" spans="2:65" s="1" customFormat="1" ht="16.5" customHeight="1">
      <c r="B164" s="34"/>
      <c r="C164" s="198" t="s">
        <v>358</v>
      </c>
      <c r="D164" s="198" t="s">
        <v>173</v>
      </c>
      <c r="E164" s="199" t="s">
        <v>328</v>
      </c>
      <c r="F164" s="200" t="s">
        <v>329</v>
      </c>
      <c r="G164" s="201" t="s">
        <v>330</v>
      </c>
      <c r="H164" s="202">
        <v>225.8</v>
      </c>
      <c r="I164" s="203"/>
      <c r="J164" s="202">
        <f>ROUND(I164*H164,1)</f>
        <v>0</v>
      </c>
      <c r="K164" s="200" t="s">
        <v>1</v>
      </c>
      <c r="L164" s="204"/>
      <c r="M164" s="205" t="s">
        <v>1</v>
      </c>
      <c r="N164" s="206" t="s">
        <v>41</v>
      </c>
      <c r="O164" s="75"/>
      <c r="P164" s="192">
        <f>O164*H164</f>
        <v>0</v>
      </c>
      <c r="Q164" s="192">
        <v>0.2</v>
      </c>
      <c r="R164" s="192">
        <f>Q164*H164</f>
        <v>45.160000000000004</v>
      </c>
      <c r="S164" s="192">
        <v>0</v>
      </c>
      <c r="T164" s="193">
        <f>S164*H164</f>
        <v>0</v>
      </c>
      <c r="AR164" s="13" t="s">
        <v>177</v>
      </c>
      <c r="AT164" s="13" t="s">
        <v>173</v>
      </c>
      <c r="AU164" s="13" t="s">
        <v>70</v>
      </c>
      <c r="AY164" s="13" t="s">
        <v>169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3" t="s">
        <v>77</v>
      </c>
      <c r="BK164" s="194">
        <f>ROUND(I164*H164,1)</f>
        <v>0</v>
      </c>
      <c r="BL164" s="13" t="s">
        <v>168</v>
      </c>
      <c r="BM164" s="13" t="s">
        <v>678</v>
      </c>
    </row>
    <row r="165" spans="2:47" s="1" customFormat="1" ht="12">
      <c r="B165" s="34"/>
      <c r="C165" s="35"/>
      <c r="D165" s="195" t="s">
        <v>171</v>
      </c>
      <c r="E165" s="35"/>
      <c r="F165" s="196" t="s">
        <v>329</v>
      </c>
      <c r="G165" s="35"/>
      <c r="H165" s="35"/>
      <c r="I165" s="139"/>
      <c r="J165" s="35"/>
      <c r="K165" s="35"/>
      <c r="L165" s="39"/>
      <c r="M165" s="197"/>
      <c r="N165" s="75"/>
      <c r="O165" s="75"/>
      <c r="P165" s="75"/>
      <c r="Q165" s="75"/>
      <c r="R165" s="75"/>
      <c r="S165" s="75"/>
      <c r="T165" s="76"/>
      <c r="AT165" s="13" t="s">
        <v>171</v>
      </c>
      <c r="AU165" s="13" t="s">
        <v>70</v>
      </c>
    </row>
    <row r="166" spans="2:51" s="9" customFormat="1" ht="12">
      <c r="B166" s="207"/>
      <c r="C166" s="208"/>
      <c r="D166" s="195" t="s">
        <v>180</v>
      </c>
      <c r="E166" s="209" t="s">
        <v>1</v>
      </c>
      <c r="F166" s="210" t="s">
        <v>679</v>
      </c>
      <c r="G166" s="208"/>
      <c r="H166" s="211">
        <v>225.8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180</v>
      </c>
      <c r="AU166" s="217" t="s">
        <v>70</v>
      </c>
      <c r="AV166" s="9" t="s">
        <v>79</v>
      </c>
      <c r="AW166" s="9" t="s">
        <v>32</v>
      </c>
      <c r="AX166" s="9" t="s">
        <v>77</v>
      </c>
      <c r="AY166" s="217" t="s">
        <v>169</v>
      </c>
    </row>
    <row r="167" spans="2:65" s="1" customFormat="1" ht="16.5" customHeight="1">
      <c r="B167" s="34"/>
      <c r="C167" s="184" t="s">
        <v>363</v>
      </c>
      <c r="D167" s="184" t="s">
        <v>163</v>
      </c>
      <c r="E167" s="185" t="s">
        <v>334</v>
      </c>
      <c r="F167" s="186" t="s">
        <v>335</v>
      </c>
      <c r="G167" s="187" t="s">
        <v>330</v>
      </c>
      <c r="H167" s="188">
        <v>48.3</v>
      </c>
      <c r="I167" s="189"/>
      <c r="J167" s="188">
        <f>ROUND(I167*H167,1)</f>
        <v>0</v>
      </c>
      <c r="K167" s="186" t="s">
        <v>167</v>
      </c>
      <c r="L167" s="39"/>
      <c r="M167" s="190" t="s">
        <v>1</v>
      </c>
      <c r="N167" s="191" t="s">
        <v>41</v>
      </c>
      <c r="O167" s="75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13" t="s">
        <v>168</v>
      </c>
      <c r="AT167" s="13" t="s">
        <v>163</v>
      </c>
      <c r="AU167" s="13" t="s">
        <v>70</v>
      </c>
      <c r="AY167" s="13" t="s">
        <v>169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3" t="s">
        <v>77</v>
      </c>
      <c r="BK167" s="194">
        <f>ROUND(I167*H167,1)</f>
        <v>0</v>
      </c>
      <c r="BL167" s="13" t="s">
        <v>168</v>
      </c>
      <c r="BM167" s="13" t="s">
        <v>680</v>
      </c>
    </row>
    <row r="168" spans="2:47" s="1" customFormat="1" ht="12">
      <c r="B168" s="34"/>
      <c r="C168" s="35"/>
      <c r="D168" s="195" t="s">
        <v>171</v>
      </c>
      <c r="E168" s="35"/>
      <c r="F168" s="196" t="s">
        <v>337</v>
      </c>
      <c r="G168" s="35"/>
      <c r="H168" s="35"/>
      <c r="I168" s="139"/>
      <c r="J168" s="35"/>
      <c r="K168" s="35"/>
      <c r="L168" s="39"/>
      <c r="M168" s="197"/>
      <c r="N168" s="75"/>
      <c r="O168" s="75"/>
      <c r="P168" s="75"/>
      <c r="Q168" s="75"/>
      <c r="R168" s="75"/>
      <c r="S168" s="75"/>
      <c r="T168" s="76"/>
      <c r="AT168" s="13" t="s">
        <v>171</v>
      </c>
      <c r="AU168" s="13" t="s">
        <v>70</v>
      </c>
    </row>
    <row r="169" spans="2:51" s="9" customFormat="1" ht="12">
      <c r="B169" s="207"/>
      <c r="C169" s="208"/>
      <c r="D169" s="195" t="s">
        <v>180</v>
      </c>
      <c r="E169" s="209" t="s">
        <v>1</v>
      </c>
      <c r="F169" s="210" t="s">
        <v>681</v>
      </c>
      <c r="G169" s="208"/>
      <c r="H169" s="211">
        <v>48.3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180</v>
      </c>
      <c r="AU169" s="217" t="s">
        <v>70</v>
      </c>
      <c r="AV169" s="9" t="s">
        <v>79</v>
      </c>
      <c r="AW169" s="9" t="s">
        <v>32</v>
      </c>
      <c r="AX169" s="9" t="s">
        <v>77</v>
      </c>
      <c r="AY169" s="217" t="s">
        <v>169</v>
      </c>
    </row>
    <row r="170" spans="2:65" s="1" customFormat="1" ht="16.5" customHeight="1">
      <c r="B170" s="34"/>
      <c r="C170" s="184" t="s">
        <v>369</v>
      </c>
      <c r="D170" s="184" t="s">
        <v>163</v>
      </c>
      <c r="E170" s="185" t="s">
        <v>340</v>
      </c>
      <c r="F170" s="186" t="s">
        <v>341</v>
      </c>
      <c r="G170" s="187" t="s">
        <v>330</v>
      </c>
      <c r="H170" s="188">
        <v>48.3</v>
      </c>
      <c r="I170" s="189"/>
      <c r="J170" s="188">
        <f>ROUND(I170*H170,1)</f>
        <v>0</v>
      </c>
      <c r="K170" s="186" t="s">
        <v>167</v>
      </c>
      <c r="L170" s="39"/>
      <c r="M170" s="190" t="s">
        <v>1</v>
      </c>
      <c r="N170" s="191" t="s">
        <v>41</v>
      </c>
      <c r="O170" s="75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13" t="s">
        <v>168</v>
      </c>
      <c r="AT170" s="13" t="s">
        <v>163</v>
      </c>
      <c r="AU170" s="13" t="s">
        <v>70</v>
      </c>
      <c r="AY170" s="13" t="s">
        <v>169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3" t="s">
        <v>77</v>
      </c>
      <c r="BK170" s="194">
        <f>ROUND(I170*H170,1)</f>
        <v>0</v>
      </c>
      <c r="BL170" s="13" t="s">
        <v>168</v>
      </c>
      <c r="BM170" s="13" t="s">
        <v>682</v>
      </c>
    </row>
    <row r="171" spans="2:47" s="1" customFormat="1" ht="12">
      <c r="B171" s="34"/>
      <c r="C171" s="35"/>
      <c r="D171" s="195" t="s">
        <v>171</v>
      </c>
      <c r="E171" s="35"/>
      <c r="F171" s="196" t="s">
        <v>343</v>
      </c>
      <c r="G171" s="35"/>
      <c r="H171" s="35"/>
      <c r="I171" s="139"/>
      <c r="J171" s="35"/>
      <c r="K171" s="35"/>
      <c r="L171" s="39"/>
      <c r="M171" s="197"/>
      <c r="N171" s="75"/>
      <c r="O171" s="75"/>
      <c r="P171" s="75"/>
      <c r="Q171" s="75"/>
      <c r="R171" s="75"/>
      <c r="S171" s="75"/>
      <c r="T171" s="76"/>
      <c r="AT171" s="13" t="s">
        <v>171</v>
      </c>
      <c r="AU171" s="13" t="s">
        <v>70</v>
      </c>
    </row>
    <row r="172" spans="2:51" s="9" customFormat="1" ht="12">
      <c r="B172" s="207"/>
      <c r="C172" s="208"/>
      <c r="D172" s="195" t="s">
        <v>180</v>
      </c>
      <c r="E172" s="209" t="s">
        <v>1</v>
      </c>
      <c r="F172" s="210" t="s">
        <v>683</v>
      </c>
      <c r="G172" s="208"/>
      <c r="H172" s="211">
        <v>48.3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180</v>
      </c>
      <c r="AU172" s="217" t="s">
        <v>70</v>
      </c>
      <c r="AV172" s="9" t="s">
        <v>79</v>
      </c>
      <c r="AW172" s="9" t="s">
        <v>32</v>
      </c>
      <c r="AX172" s="9" t="s">
        <v>77</v>
      </c>
      <c r="AY172" s="217" t="s">
        <v>169</v>
      </c>
    </row>
    <row r="173" spans="2:65" s="1" customFormat="1" ht="16.5" customHeight="1">
      <c r="B173" s="34"/>
      <c r="C173" s="184" t="s">
        <v>577</v>
      </c>
      <c r="D173" s="184" t="s">
        <v>163</v>
      </c>
      <c r="E173" s="185" t="s">
        <v>346</v>
      </c>
      <c r="F173" s="186" t="s">
        <v>347</v>
      </c>
      <c r="G173" s="187" t="s">
        <v>330</v>
      </c>
      <c r="H173" s="188">
        <v>193.2</v>
      </c>
      <c r="I173" s="189"/>
      <c r="J173" s="188">
        <f>ROUND(I173*H173,1)</f>
        <v>0</v>
      </c>
      <c r="K173" s="186" t="s">
        <v>167</v>
      </c>
      <c r="L173" s="39"/>
      <c r="M173" s="190" t="s">
        <v>1</v>
      </c>
      <c r="N173" s="191" t="s">
        <v>41</v>
      </c>
      <c r="O173" s="75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13" t="s">
        <v>168</v>
      </c>
      <c r="AT173" s="13" t="s">
        <v>163</v>
      </c>
      <c r="AU173" s="13" t="s">
        <v>70</v>
      </c>
      <c r="AY173" s="13" t="s">
        <v>169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3" t="s">
        <v>77</v>
      </c>
      <c r="BK173" s="194">
        <f>ROUND(I173*H173,1)</f>
        <v>0</v>
      </c>
      <c r="BL173" s="13" t="s">
        <v>168</v>
      </c>
      <c r="BM173" s="13" t="s">
        <v>684</v>
      </c>
    </row>
    <row r="174" spans="2:47" s="1" customFormat="1" ht="12">
      <c r="B174" s="34"/>
      <c r="C174" s="35"/>
      <c r="D174" s="195" t="s">
        <v>171</v>
      </c>
      <c r="E174" s="35"/>
      <c r="F174" s="196" t="s">
        <v>349</v>
      </c>
      <c r="G174" s="35"/>
      <c r="H174" s="35"/>
      <c r="I174" s="139"/>
      <c r="J174" s="35"/>
      <c r="K174" s="35"/>
      <c r="L174" s="39"/>
      <c r="M174" s="197"/>
      <c r="N174" s="75"/>
      <c r="O174" s="75"/>
      <c r="P174" s="75"/>
      <c r="Q174" s="75"/>
      <c r="R174" s="75"/>
      <c r="S174" s="75"/>
      <c r="T174" s="76"/>
      <c r="AT174" s="13" t="s">
        <v>171</v>
      </c>
      <c r="AU174" s="13" t="s">
        <v>70</v>
      </c>
    </row>
    <row r="175" spans="2:51" s="9" customFormat="1" ht="12">
      <c r="B175" s="207"/>
      <c r="C175" s="208"/>
      <c r="D175" s="195" t="s">
        <v>180</v>
      </c>
      <c r="E175" s="209" t="s">
        <v>1</v>
      </c>
      <c r="F175" s="210" t="s">
        <v>685</v>
      </c>
      <c r="G175" s="208"/>
      <c r="H175" s="211">
        <v>193.2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180</v>
      </c>
      <c r="AU175" s="217" t="s">
        <v>70</v>
      </c>
      <c r="AV175" s="9" t="s">
        <v>79</v>
      </c>
      <c r="AW175" s="9" t="s">
        <v>32</v>
      </c>
      <c r="AX175" s="9" t="s">
        <v>77</v>
      </c>
      <c r="AY175" s="217" t="s">
        <v>169</v>
      </c>
    </row>
    <row r="176" spans="2:65" s="1" customFormat="1" ht="16.5" customHeight="1">
      <c r="B176" s="34"/>
      <c r="C176" s="184" t="s">
        <v>580</v>
      </c>
      <c r="D176" s="184" t="s">
        <v>163</v>
      </c>
      <c r="E176" s="185" t="s">
        <v>352</v>
      </c>
      <c r="F176" s="186" t="s">
        <v>353</v>
      </c>
      <c r="G176" s="187" t="s">
        <v>354</v>
      </c>
      <c r="H176" s="188">
        <v>1160</v>
      </c>
      <c r="I176" s="189"/>
      <c r="J176" s="188">
        <f>ROUND(I176*H176,1)</f>
        <v>0</v>
      </c>
      <c r="K176" s="186" t="s">
        <v>167</v>
      </c>
      <c r="L176" s="39"/>
      <c r="M176" s="190" t="s">
        <v>1</v>
      </c>
      <c r="N176" s="191" t="s">
        <v>41</v>
      </c>
      <c r="O176" s="75"/>
      <c r="P176" s="192">
        <f>O176*H176</f>
        <v>0</v>
      </c>
      <c r="Q176" s="192">
        <v>0.00682</v>
      </c>
      <c r="R176" s="192">
        <f>Q176*H176</f>
        <v>7.9112</v>
      </c>
      <c r="S176" s="192">
        <v>0</v>
      </c>
      <c r="T176" s="193">
        <f>S176*H176</f>
        <v>0</v>
      </c>
      <c r="AR176" s="13" t="s">
        <v>168</v>
      </c>
      <c r="AT176" s="13" t="s">
        <v>163</v>
      </c>
      <c r="AU176" s="13" t="s">
        <v>70</v>
      </c>
      <c r="AY176" s="13" t="s">
        <v>169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3" t="s">
        <v>77</v>
      </c>
      <c r="BK176" s="194">
        <f>ROUND(I176*H176,1)</f>
        <v>0</v>
      </c>
      <c r="BL176" s="13" t="s">
        <v>168</v>
      </c>
      <c r="BM176" s="13" t="s">
        <v>686</v>
      </c>
    </row>
    <row r="177" spans="2:47" s="1" customFormat="1" ht="12">
      <c r="B177" s="34"/>
      <c r="C177" s="35"/>
      <c r="D177" s="195" t="s">
        <v>171</v>
      </c>
      <c r="E177" s="35"/>
      <c r="F177" s="196" t="s">
        <v>356</v>
      </c>
      <c r="G177" s="35"/>
      <c r="H177" s="35"/>
      <c r="I177" s="139"/>
      <c r="J177" s="35"/>
      <c r="K177" s="35"/>
      <c r="L177" s="39"/>
      <c r="M177" s="197"/>
      <c r="N177" s="75"/>
      <c r="O177" s="75"/>
      <c r="P177" s="75"/>
      <c r="Q177" s="75"/>
      <c r="R177" s="75"/>
      <c r="S177" s="75"/>
      <c r="T177" s="76"/>
      <c r="AT177" s="13" t="s">
        <v>171</v>
      </c>
      <c r="AU177" s="13" t="s">
        <v>70</v>
      </c>
    </row>
    <row r="178" spans="2:51" s="9" customFormat="1" ht="12">
      <c r="B178" s="207"/>
      <c r="C178" s="208"/>
      <c r="D178" s="195" t="s">
        <v>180</v>
      </c>
      <c r="E178" s="209" t="s">
        <v>1</v>
      </c>
      <c r="F178" s="210" t="s">
        <v>687</v>
      </c>
      <c r="G178" s="208"/>
      <c r="H178" s="211">
        <v>1160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180</v>
      </c>
      <c r="AU178" s="217" t="s">
        <v>70</v>
      </c>
      <c r="AV178" s="9" t="s">
        <v>79</v>
      </c>
      <c r="AW178" s="9" t="s">
        <v>32</v>
      </c>
      <c r="AX178" s="9" t="s">
        <v>77</v>
      </c>
      <c r="AY178" s="217" t="s">
        <v>169</v>
      </c>
    </row>
    <row r="179" spans="2:65" s="1" customFormat="1" ht="16.5" customHeight="1">
      <c r="B179" s="34"/>
      <c r="C179" s="184" t="s">
        <v>582</v>
      </c>
      <c r="D179" s="184" t="s">
        <v>163</v>
      </c>
      <c r="E179" s="185" t="s">
        <v>359</v>
      </c>
      <c r="F179" s="186" t="s">
        <v>360</v>
      </c>
      <c r="G179" s="187" t="s">
        <v>354</v>
      </c>
      <c r="H179" s="188">
        <v>36</v>
      </c>
      <c r="I179" s="189"/>
      <c r="J179" s="188">
        <f>ROUND(I179*H179,1)</f>
        <v>0</v>
      </c>
      <c r="K179" s="186" t="s">
        <v>167</v>
      </c>
      <c r="L179" s="39"/>
      <c r="M179" s="190" t="s">
        <v>1</v>
      </c>
      <c r="N179" s="191" t="s">
        <v>41</v>
      </c>
      <c r="O179" s="75"/>
      <c r="P179" s="192">
        <f>O179*H179</f>
        <v>0</v>
      </c>
      <c r="Q179" s="192">
        <v>0.07417</v>
      </c>
      <c r="R179" s="192">
        <f>Q179*H179</f>
        <v>2.67012</v>
      </c>
      <c r="S179" s="192">
        <v>0</v>
      </c>
      <c r="T179" s="193">
        <f>S179*H179</f>
        <v>0</v>
      </c>
      <c r="AR179" s="13" t="s">
        <v>168</v>
      </c>
      <c r="AT179" s="13" t="s">
        <v>163</v>
      </c>
      <c r="AU179" s="13" t="s">
        <v>70</v>
      </c>
      <c r="AY179" s="13" t="s">
        <v>169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3" t="s">
        <v>77</v>
      </c>
      <c r="BK179" s="194">
        <f>ROUND(I179*H179,1)</f>
        <v>0</v>
      </c>
      <c r="BL179" s="13" t="s">
        <v>168</v>
      </c>
      <c r="BM179" s="13" t="s">
        <v>688</v>
      </c>
    </row>
    <row r="180" spans="2:51" s="9" customFormat="1" ht="12">
      <c r="B180" s="207"/>
      <c r="C180" s="208"/>
      <c r="D180" s="195" t="s">
        <v>180</v>
      </c>
      <c r="E180" s="209" t="s">
        <v>1</v>
      </c>
      <c r="F180" s="210" t="s">
        <v>689</v>
      </c>
      <c r="G180" s="208"/>
      <c r="H180" s="211">
        <v>36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180</v>
      </c>
      <c r="AU180" s="217" t="s">
        <v>70</v>
      </c>
      <c r="AV180" s="9" t="s">
        <v>79</v>
      </c>
      <c r="AW180" s="9" t="s">
        <v>32</v>
      </c>
      <c r="AX180" s="9" t="s">
        <v>77</v>
      </c>
      <c r="AY180" s="217" t="s">
        <v>169</v>
      </c>
    </row>
    <row r="181" spans="2:65" s="1" customFormat="1" ht="16.5" customHeight="1">
      <c r="B181" s="34"/>
      <c r="C181" s="184" t="s">
        <v>585</v>
      </c>
      <c r="D181" s="184" t="s">
        <v>163</v>
      </c>
      <c r="E181" s="185" t="s">
        <v>370</v>
      </c>
      <c r="F181" s="186" t="s">
        <v>371</v>
      </c>
      <c r="G181" s="187" t="s">
        <v>215</v>
      </c>
      <c r="H181" s="188">
        <v>244.06</v>
      </c>
      <c r="I181" s="189"/>
      <c r="J181" s="188">
        <f>ROUND(I181*H181,1)</f>
        <v>0</v>
      </c>
      <c r="K181" s="186" t="s">
        <v>167</v>
      </c>
      <c r="L181" s="39"/>
      <c r="M181" s="190" t="s">
        <v>1</v>
      </c>
      <c r="N181" s="191" t="s">
        <v>41</v>
      </c>
      <c r="O181" s="75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13" t="s">
        <v>168</v>
      </c>
      <c r="AT181" s="13" t="s">
        <v>163</v>
      </c>
      <c r="AU181" s="13" t="s">
        <v>70</v>
      </c>
      <c r="AY181" s="13" t="s">
        <v>169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3" t="s">
        <v>77</v>
      </c>
      <c r="BK181" s="194">
        <f>ROUND(I181*H181,1)</f>
        <v>0</v>
      </c>
      <c r="BL181" s="13" t="s">
        <v>168</v>
      </c>
      <c r="BM181" s="13" t="s">
        <v>690</v>
      </c>
    </row>
    <row r="182" spans="2:47" s="1" customFormat="1" ht="12">
      <c r="B182" s="34"/>
      <c r="C182" s="35"/>
      <c r="D182" s="195" t="s">
        <v>171</v>
      </c>
      <c r="E182" s="35"/>
      <c r="F182" s="196" t="s">
        <v>373</v>
      </c>
      <c r="G182" s="35"/>
      <c r="H182" s="35"/>
      <c r="I182" s="139"/>
      <c r="J182" s="35"/>
      <c r="K182" s="35"/>
      <c r="L182" s="39"/>
      <c r="M182" s="218"/>
      <c r="N182" s="219"/>
      <c r="O182" s="219"/>
      <c r="P182" s="219"/>
      <c r="Q182" s="219"/>
      <c r="R182" s="219"/>
      <c r="S182" s="219"/>
      <c r="T182" s="220"/>
      <c r="AT182" s="13" t="s">
        <v>171</v>
      </c>
      <c r="AU182" s="13" t="s">
        <v>70</v>
      </c>
    </row>
    <row r="183" spans="2:12" s="1" customFormat="1" ht="6.95" customHeight="1">
      <c r="B183" s="53"/>
      <c r="C183" s="54"/>
      <c r="D183" s="54"/>
      <c r="E183" s="54"/>
      <c r="F183" s="54"/>
      <c r="G183" s="54"/>
      <c r="H183" s="54"/>
      <c r="I183" s="163"/>
      <c r="J183" s="54"/>
      <c r="K183" s="54"/>
      <c r="L183" s="39"/>
    </row>
  </sheetData>
  <sheetProtection password="CC35" sheet="1" objects="1" scenarios="1" formatColumns="0" formatRows="0" autoFilter="0"/>
  <autoFilter ref="C78:K182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121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623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691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623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SO-04_1 - 1.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623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SO-04_1 - 1.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0.0122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692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693</v>
      </c>
      <c r="G88" s="208"/>
      <c r="H88" s="211">
        <v>3610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610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0.0122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694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695</v>
      </c>
      <c r="G91" s="208"/>
      <c r="H91" s="211">
        <v>610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241.5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696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697</v>
      </c>
      <c r="G94" s="208"/>
      <c r="H94" s="211">
        <v>241.5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241.5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698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966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699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700</v>
      </c>
      <c r="G99" s="208"/>
      <c r="H99" s="211">
        <v>966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0.01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701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123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623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702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623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SO-04_2 - 2.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623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SO-04_2 - 2.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0.0122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703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693</v>
      </c>
      <c r="G88" s="208"/>
      <c r="H88" s="211">
        <v>3610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610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0.0122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704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695</v>
      </c>
      <c r="G91" s="208"/>
      <c r="H91" s="211">
        <v>610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144.9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705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706</v>
      </c>
      <c r="G94" s="208"/>
      <c r="H94" s="211">
        <v>144.9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144.9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707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579.6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708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709</v>
      </c>
      <c r="G99" s="208"/>
      <c r="H99" s="211">
        <v>579.6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0.01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710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78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s="1" customFormat="1" ht="12" customHeight="1">
      <c r="B8" s="39"/>
      <c r="D8" s="137" t="s">
        <v>143</v>
      </c>
      <c r="I8" s="139"/>
      <c r="L8" s="39"/>
    </row>
    <row r="9" spans="2:12" s="1" customFormat="1" ht="36.95" customHeight="1">
      <c r="B9" s="39"/>
      <c r="E9" s="140" t="s">
        <v>144</v>
      </c>
      <c r="F9" s="1"/>
      <c r="G9" s="1"/>
      <c r="H9" s="1"/>
      <c r="I9" s="139"/>
      <c r="L9" s="39"/>
    </row>
    <row r="10" spans="2:12" s="1" customFormat="1" ht="12">
      <c r="B10" s="39"/>
      <c r="I10" s="139"/>
      <c r="L10" s="39"/>
    </row>
    <row r="11" spans="2:12" s="1" customFormat="1" ht="12" customHeight="1">
      <c r="B11" s="39"/>
      <c r="D11" s="137" t="s">
        <v>18</v>
      </c>
      <c r="F11" s="13" t="s">
        <v>1</v>
      </c>
      <c r="I11" s="141" t="s">
        <v>19</v>
      </c>
      <c r="J11" s="13" t="s">
        <v>1</v>
      </c>
      <c r="L11" s="39"/>
    </row>
    <row r="12" spans="2:12" s="1" customFormat="1" ht="12" customHeight="1">
      <c r="B12" s="39"/>
      <c r="D12" s="137" t="s">
        <v>20</v>
      </c>
      <c r="F12" s="13" t="s">
        <v>21</v>
      </c>
      <c r="I12" s="141" t="s">
        <v>22</v>
      </c>
      <c r="J12" s="142" t="str">
        <f>'Rekapitulace stavby'!AN8</f>
        <v>27. 8. 2018</v>
      </c>
      <c r="L12" s="39"/>
    </row>
    <row r="13" spans="2:12" s="1" customFormat="1" ht="10.8" customHeight="1">
      <c r="B13" s="39"/>
      <c r="I13" s="139"/>
      <c r="L13" s="39"/>
    </row>
    <row r="14" spans="2:12" s="1" customFormat="1" ht="12" customHeight="1">
      <c r="B14" s="39"/>
      <c r="D14" s="137" t="s">
        <v>24</v>
      </c>
      <c r="I14" s="141" t="s">
        <v>25</v>
      </c>
      <c r="J14" s="13" t="str">
        <f>IF('Rekapitulace stavby'!AN10="","",'Rekapitulace stavby'!AN10)</f>
        <v/>
      </c>
      <c r="L14" s="39"/>
    </row>
    <row r="15" spans="2:12" s="1" customFormat="1" ht="18" customHeight="1">
      <c r="B15" s="39"/>
      <c r="E15" s="13" t="str">
        <f>IF('Rekapitulace stavby'!E11="","",'Rekapitulace stavby'!E11)</f>
        <v xml:space="preserve"> </v>
      </c>
      <c r="I15" s="141" t="s">
        <v>27</v>
      </c>
      <c r="J15" s="1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9"/>
      <c r="L16" s="39"/>
    </row>
    <row r="17" spans="2:12" s="1" customFormat="1" ht="12" customHeight="1">
      <c r="B17" s="39"/>
      <c r="D17" s="137" t="s">
        <v>28</v>
      </c>
      <c r="I17" s="141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41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9"/>
      <c r="L19" s="39"/>
    </row>
    <row r="20" spans="2:12" s="1" customFormat="1" ht="12" customHeight="1">
      <c r="B20" s="39"/>
      <c r="D20" s="137" t="s">
        <v>30</v>
      </c>
      <c r="I20" s="141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41" t="s">
        <v>27</v>
      </c>
      <c r="J21" s="13" t="s">
        <v>1</v>
      </c>
      <c r="L21" s="39"/>
    </row>
    <row r="22" spans="2:12" s="1" customFormat="1" ht="6.95" customHeight="1">
      <c r="B22" s="39"/>
      <c r="I22" s="139"/>
      <c r="L22" s="39"/>
    </row>
    <row r="23" spans="2:12" s="1" customFormat="1" ht="12" customHeight="1">
      <c r="B23" s="39"/>
      <c r="D23" s="137" t="s">
        <v>33</v>
      </c>
      <c r="I23" s="141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41" t="s">
        <v>27</v>
      </c>
      <c r="J24" s="13" t="s">
        <v>1</v>
      </c>
      <c r="L24" s="39"/>
    </row>
    <row r="25" spans="2:12" s="1" customFormat="1" ht="6.95" customHeight="1">
      <c r="B25" s="39"/>
      <c r="I25" s="139"/>
      <c r="L25" s="39"/>
    </row>
    <row r="26" spans="2:12" s="1" customFormat="1" ht="12" customHeight="1">
      <c r="B26" s="39"/>
      <c r="D26" s="137" t="s">
        <v>35</v>
      </c>
      <c r="I26" s="139"/>
      <c r="L26" s="39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39"/>
      <c r="I28" s="139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46"/>
      <c r="J29" s="67"/>
      <c r="K29" s="67"/>
      <c r="L29" s="39"/>
    </row>
    <row r="30" spans="2:12" s="1" customFormat="1" ht="25.4" customHeight="1">
      <c r="B30" s="39"/>
      <c r="D30" s="147" t="s">
        <v>36</v>
      </c>
      <c r="I30" s="139"/>
      <c r="J30" s="148">
        <f>ROUND(J79,1)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14.4" customHeight="1">
      <c r="B32" s="39"/>
      <c r="F32" s="149" t="s">
        <v>38</v>
      </c>
      <c r="I32" s="150" t="s">
        <v>37</v>
      </c>
      <c r="J32" s="149" t="s">
        <v>39</v>
      </c>
      <c r="L32" s="39"/>
    </row>
    <row r="33" spans="2:12" s="1" customFormat="1" ht="14.4" customHeight="1">
      <c r="B33" s="39"/>
      <c r="D33" s="137" t="s">
        <v>40</v>
      </c>
      <c r="E33" s="137" t="s">
        <v>41</v>
      </c>
      <c r="F33" s="151">
        <f>ROUND((SUM(BE79:BE170)),1)</f>
        <v>0</v>
      </c>
      <c r="I33" s="152">
        <v>0.21</v>
      </c>
      <c r="J33" s="151">
        <f>ROUND(((SUM(BE79:BE170))*I33),1)</f>
        <v>0</v>
      </c>
      <c r="L33" s="39"/>
    </row>
    <row r="34" spans="2:12" s="1" customFormat="1" ht="14.4" customHeight="1">
      <c r="B34" s="39"/>
      <c r="E34" s="137" t="s">
        <v>42</v>
      </c>
      <c r="F34" s="151">
        <f>ROUND((SUM(BF79:BF170)),1)</f>
        <v>0</v>
      </c>
      <c r="I34" s="152">
        <v>0.15</v>
      </c>
      <c r="J34" s="151">
        <f>ROUND(((SUM(BF79:BF170))*I34),1)</f>
        <v>0</v>
      </c>
      <c r="L34" s="39"/>
    </row>
    <row r="35" spans="2:12" s="1" customFormat="1" ht="14.4" customHeight="1" hidden="1">
      <c r="B35" s="39"/>
      <c r="E35" s="137" t="s">
        <v>43</v>
      </c>
      <c r="F35" s="151">
        <f>ROUND((SUM(BG79:BG170)),1)</f>
        <v>0</v>
      </c>
      <c r="I35" s="152">
        <v>0.21</v>
      </c>
      <c r="J35" s="151">
        <f>0</f>
        <v>0</v>
      </c>
      <c r="L35" s="39"/>
    </row>
    <row r="36" spans="2:12" s="1" customFormat="1" ht="14.4" customHeight="1" hidden="1">
      <c r="B36" s="39"/>
      <c r="E36" s="137" t="s">
        <v>44</v>
      </c>
      <c r="F36" s="151">
        <f>ROUND((SUM(BH79:BH170)),1)</f>
        <v>0</v>
      </c>
      <c r="I36" s="152">
        <v>0.15</v>
      </c>
      <c r="J36" s="151">
        <f>0</f>
        <v>0</v>
      </c>
      <c r="L36" s="39"/>
    </row>
    <row r="37" spans="2:12" s="1" customFormat="1" ht="14.4" customHeight="1" hidden="1">
      <c r="B37" s="39"/>
      <c r="E37" s="137" t="s">
        <v>45</v>
      </c>
      <c r="F37" s="151">
        <f>ROUND((SUM(BI79:BI170)),1)</f>
        <v>0</v>
      </c>
      <c r="I37" s="152">
        <v>0</v>
      </c>
      <c r="J37" s="151">
        <f>0</f>
        <v>0</v>
      </c>
      <c r="L37" s="39"/>
    </row>
    <row r="38" spans="2:12" s="1" customFormat="1" ht="6.95" customHeight="1">
      <c r="B38" s="39"/>
      <c r="I38" s="139"/>
      <c r="L38" s="39"/>
    </row>
    <row r="39" spans="2:12" s="1" customFormat="1" ht="25.4" customHeight="1">
      <c r="B39" s="39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39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39"/>
    </row>
    <row r="44" spans="2:12" s="1" customFormat="1" ht="6.95" customHeight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39"/>
    </row>
    <row r="45" spans="2:12" s="1" customFormat="1" ht="24.95" customHeight="1">
      <c r="B45" s="34"/>
      <c r="C45" s="19" t="s">
        <v>145</v>
      </c>
      <c r="D45" s="35"/>
      <c r="E45" s="35"/>
      <c r="F45" s="35"/>
      <c r="G45" s="35"/>
      <c r="H45" s="35"/>
      <c r="I45" s="139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39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16.5" customHeight="1">
      <c r="B48" s="34"/>
      <c r="C48" s="35"/>
      <c r="D48" s="35"/>
      <c r="E48" s="167" t="str">
        <f>E7</f>
        <v>Založení prvků ÚSES v k.ú. Vranovice, vybrané prvky – biokoridory a biocentra</v>
      </c>
      <c r="F48" s="28"/>
      <c r="G48" s="28"/>
      <c r="H48" s="28"/>
      <c r="I48" s="139"/>
      <c r="J48" s="35"/>
      <c r="K48" s="35"/>
      <c r="L48" s="39"/>
    </row>
    <row r="49" spans="2:12" s="1" customFormat="1" ht="12" customHeight="1">
      <c r="B49" s="34"/>
      <c r="C49" s="28" t="s">
        <v>143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SO-01 - Biocentrum LBC VR8</v>
      </c>
      <c r="F50" s="35"/>
      <c r="G50" s="35"/>
      <c r="H50" s="35"/>
      <c r="I50" s="139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39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Vranovice nad Svratkou</v>
      </c>
      <c r="G52" s="35"/>
      <c r="H52" s="35"/>
      <c r="I52" s="141" t="s">
        <v>22</v>
      </c>
      <c r="J52" s="63" t="str">
        <f>IF(J12="","",J12)</f>
        <v>27. 8. 2018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 xml:space="preserve"> </v>
      </c>
      <c r="G54" s="35"/>
      <c r="H54" s="35"/>
      <c r="I54" s="141" t="s">
        <v>30</v>
      </c>
      <c r="J54" s="32" t="str">
        <f>E21</f>
        <v>Agroprojekt PSo. s.r.o.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41" t="s">
        <v>33</v>
      </c>
      <c r="J55" s="32" t="str">
        <f>E24</f>
        <v>Daniel Doubrava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39"/>
      <c r="J56" s="35"/>
      <c r="K56" s="35"/>
      <c r="L56" s="39"/>
    </row>
    <row r="57" spans="2:12" s="1" customFormat="1" ht="29.25" customHeight="1">
      <c r="B57" s="34"/>
      <c r="C57" s="168" t="s">
        <v>146</v>
      </c>
      <c r="D57" s="169"/>
      <c r="E57" s="169"/>
      <c r="F57" s="169"/>
      <c r="G57" s="169"/>
      <c r="H57" s="169"/>
      <c r="I57" s="170"/>
      <c r="J57" s="171" t="s">
        <v>147</v>
      </c>
      <c r="K57" s="169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39"/>
      <c r="J58" s="35"/>
      <c r="K58" s="35"/>
      <c r="L58" s="39"/>
    </row>
    <row r="59" spans="2:47" s="1" customFormat="1" ht="22.8" customHeight="1">
      <c r="B59" s="34"/>
      <c r="C59" s="172" t="s">
        <v>148</v>
      </c>
      <c r="D59" s="35"/>
      <c r="E59" s="35"/>
      <c r="F59" s="35"/>
      <c r="G59" s="35"/>
      <c r="H59" s="35"/>
      <c r="I59" s="139"/>
      <c r="J59" s="94">
        <f>J79</f>
        <v>0</v>
      </c>
      <c r="K59" s="35"/>
      <c r="L59" s="39"/>
      <c r="AU59" s="13" t="s">
        <v>149</v>
      </c>
    </row>
    <row r="60" spans="2:12" s="1" customFormat="1" ht="21.8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6.95" customHeight="1">
      <c r="B61" s="53"/>
      <c r="C61" s="54"/>
      <c r="D61" s="54"/>
      <c r="E61" s="54"/>
      <c r="F61" s="54"/>
      <c r="G61" s="54"/>
      <c r="H61" s="54"/>
      <c r="I61" s="163"/>
      <c r="J61" s="54"/>
      <c r="K61" s="54"/>
      <c r="L61" s="39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66"/>
      <c r="J65" s="56"/>
      <c r="K65" s="56"/>
      <c r="L65" s="39"/>
    </row>
    <row r="66" spans="2:12" s="1" customFormat="1" ht="24.95" customHeight="1">
      <c r="B66" s="34"/>
      <c r="C66" s="19" t="s">
        <v>150</v>
      </c>
      <c r="D66" s="35"/>
      <c r="E66" s="35"/>
      <c r="F66" s="35"/>
      <c r="G66" s="35"/>
      <c r="H66" s="35"/>
      <c r="I66" s="139"/>
      <c r="J66" s="35"/>
      <c r="K66" s="35"/>
      <c r="L66" s="39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139"/>
      <c r="J67" s="35"/>
      <c r="K67" s="35"/>
      <c r="L67" s="39"/>
    </row>
    <row r="68" spans="2:12" s="1" customFormat="1" ht="12" customHeight="1">
      <c r="B68" s="34"/>
      <c r="C68" s="28" t="s">
        <v>16</v>
      </c>
      <c r="D68" s="35"/>
      <c r="E68" s="35"/>
      <c r="F68" s="35"/>
      <c r="G68" s="35"/>
      <c r="H68" s="35"/>
      <c r="I68" s="139"/>
      <c r="J68" s="35"/>
      <c r="K68" s="35"/>
      <c r="L68" s="39"/>
    </row>
    <row r="69" spans="2:12" s="1" customFormat="1" ht="16.5" customHeight="1">
      <c r="B69" s="34"/>
      <c r="C69" s="35"/>
      <c r="D69" s="35"/>
      <c r="E69" s="167" t="str">
        <f>E7</f>
        <v>Založení prvků ÚSES v k.ú. Vranovice, vybrané prvky – biokoridory a biocentra</v>
      </c>
      <c r="F69" s="28"/>
      <c r="G69" s="28"/>
      <c r="H69" s="28"/>
      <c r="I69" s="139"/>
      <c r="J69" s="35"/>
      <c r="K69" s="35"/>
      <c r="L69" s="39"/>
    </row>
    <row r="70" spans="2:12" s="1" customFormat="1" ht="12" customHeight="1">
      <c r="B70" s="34"/>
      <c r="C70" s="28" t="s">
        <v>143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16.5" customHeight="1">
      <c r="B71" s="34"/>
      <c r="C71" s="35"/>
      <c r="D71" s="35"/>
      <c r="E71" s="60" t="str">
        <f>E9</f>
        <v>SO-01 - Biocentrum LBC VR8</v>
      </c>
      <c r="F71" s="35"/>
      <c r="G71" s="35"/>
      <c r="H71" s="35"/>
      <c r="I71" s="139"/>
      <c r="J71" s="35"/>
      <c r="K71" s="35"/>
      <c r="L71" s="39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2" customHeight="1">
      <c r="B73" s="34"/>
      <c r="C73" s="28" t="s">
        <v>20</v>
      </c>
      <c r="D73" s="35"/>
      <c r="E73" s="35"/>
      <c r="F73" s="23" t="str">
        <f>F12</f>
        <v>Vranovice nad Svratkou</v>
      </c>
      <c r="G73" s="35"/>
      <c r="H73" s="35"/>
      <c r="I73" s="141" t="s">
        <v>22</v>
      </c>
      <c r="J73" s="63" t="str">
        <f>IF(J12="","",J12)</f>
        <v>27. 8. 2018</v>
      </c>
      <c r="K73" s="35"/>
      <c r="L73" s="39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39"/>
      <c r="J74" s="35"/>
      <c r="K74" s="35"/>
      <c r="L74" s="39"/>
    </row>
    <row r="75" spans="2:12" s="1" customFormat="1" ht="13.65" customHeight="1">
      <c r="B75" s="34"/>
      <c r="C75" s="28" t="s">
        <v>24</v>
      </c>
      <c r="D75" s="35"/>
      <c r="E75" s="35"/>
      <c r="F75" s="23" t="str">
        <f>E15</f>
        <v xml:space="preserve"> </v>
      </c>
      <c r="G75" s="35"/>
      <c r="H75" s="35"/>
      <c r="I75" s="141" t="s">
        <v>30</v>
      </c>
      <c r="J75" s="32" t="str">
        <f>E21</f>
        <v>Agroprojekt PSo. s.r.o.</v>
      </c>
      <c r="K75" s="35"/>
      <c r="L75" s="39"/>
    </row>
    <row r="76" spans="2:12" s="1" customFormat="1" ht="13.65" customHeight="1">
      <c r="B76" s="34"/>
      <c r="C76" s="28" t="s">
        <v>28</v>
      </c>
      <c r="D76" s="35"/>
      <c r="E76" s="35"/>
      <c r="F76" s="23" t="str">
        <f>IF(E18="","",E18)</f>
        <v>Vyplň údaj</v>
      </c>
      <c r="G76" s="35"/>
      <c r="H76" s="35"/>
      <c r="I76" s="141" t="s">
        <v>33</v>
      </c>
      <c r="J76" s="32" t="str">
        <f>E24</f>
        <v>Daniel Doubrava</v>
      </c>
      <c r="K76" s="35"/>
      <c r="L76" s="39"/>
    </row>
    <row r="77" spans="2:12" s="1" customFormat="1" ht="10.3" customHeight="1">
      <c r="B77" s="34"/>
      <c r="C77" s="35"/>
      <c r="D77" s="35"/>
      <c r="E77" s="35"/>
      <c r="F77" s="35"/>
      <c r="G77" s="35"/>
      <c r="H77" s="35"/>
      <c r="I77" s="139"/>
      <c r="J77" s="35"/>
      <c r="K77" s="35"/>
      <c r="L77" s="39"/>
    </row>
    <row r="78" spans="2:20" s="8" customFormat="1" ht="29.25" customHeight="1">
      <c r="B78" s="173"/>
      <c r="C78" s="174" t="s">
        <v>151</v>
      </c>
      <c r="D78" s="175" t="s">
        <v>55</v>
      </c>
      <c r="E78" s="175" t="s">
        <v>51</v>
      </c>
      <c r="F78" s="175" t="s">
        <v>52</v>
      </c>
      <c r="G78" s="175" t="s">
        <v>152</v>
      </c>
      <c r="H78" s="175" t="s">
        <v>153</v>
      </c>
      <c r="I78" s="176" t="s">
        <v>154</v>
      </c>
      <c r="J78" s="177" t="s">
        <v>147</v>
      </c>
      <c r="K78" s="178" t="s">
        <v>155</v>
      </c>
      <c r="L78" s="179"/>
      <c r="M78" s="84" t="s">
        <v>1</v>
      </c>
      <c r="N78" s="85" t="s">
        <v>40</v>
      </c>
      <c r="O78" s="85" t="s">
        <v>156</v>
      </c>
      <c r="P78" s="85" t="s">
        <v>157</v>
      </c>
      <c r="Q78" s="85" t="s">
        <v>158</v>
      </c>
      <c r="R78" s="85" t="s">
        <v>159</v>
      </c>
      <c r="S78" s="85" t="s">
        <v>160</v>
      </c>
      <c r="T78" s="86" t="s">
        <v>161</v>
      </c>
    </row>
    <row r="79" spans="2:63" s="1" customFormat="1" ht="22.8" customHeight="1">
      <c r="B79" s="34"/>
      <c r="C79" s="91" t="s">
        <v>162</v>
      </c>
      <c r="D79" s="35"/>
      <c r="E79" s="35"/>
      <c r="F79" s="35"/>
      <c r="G79" s="35"/>
      <c r="H79" s="35"/>
      <c r="I79" s="139"/>
      <c r="J79" s="180">
        <f>BK79</f>
        <v>0</v>
      </c>
      <c r="K79" s="35"/>
      <c r="L79" s="39"/>
      <c r="M79" s="87"/>
      <c r="N79" s="88"/>
      <c r="O79" s="88"/>
      <c r="P79" s="181">
        <f>SUM(P80:P170)</f>
        <v>0</v>
      </c>
      <c r="Q79" s="88"/>
      <c r="R79" s="181">
        <f>SUM(R80:R170)</f>
        <v>2119.18973</v>
      </c>
      <c r="S79" s="88"/>
      <c r="T79" s="182">
        <f>SUM(T80:T170)</f>
        <v>0</v>
      </c>
      <c r="AT79" s="13" t="s">
        <v>69</v>
      </c>
      <c r="AU79" s="13" t="s">
        <v>149</v>
      </c>
      <c r="BK79" s="183">
        <f>SUM(BK80:BK170)</f>
        <v>0</v>
      </c>
    </row>
    <row r="80" spans="2:65" s="1" customFormat="1" ht="16.5" customHeight="1">
      <c r="B80" s="34"/>
      <c r="C80" s="184" t="s">
        <v>77</v>
      </c>
      <c r="D80" s="184" t="s">
        <v>163</v>
      </c>
      <c r="E80" s="185" t="s">
        <v>164</v>
      </c>
      <c r="F80" s="186" t="s">
        <v>165</v>
      </c>
      <c r="G80" s="187" t="s">
        <v>166</v>
      </c>
      <c r="H80" s="188">
        <v>30793</v>
      </c>
      <c r="I80" s="189"/>
      <c r="J80" s="188">
        <f>ROUND(I80*H80,1)</f>
        <v>0</v>
      </c>
      <c r="K80" s="186" t="s">
        <v>167</v>
      </c>
      <c r="L80" s="39"/>
      <c r="M80" s="190" t="s">
        <v>1</v>
      </c>
      <c r="N80" s="191" t="s">
        <v>41</v>
      </c>
      <c r="O80" s="75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13" t="s">
        <v>168</v>
      </c>
      <c r="AT80" s="13" t="s">
        <v>163</v>
      </c>
      <c r="AU80" s="13" t="s">
        <v>70</v>
      </c>
      <c r="AY80" s="13" t="s">
        <v>169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3" t="s">
        <v>77</v>
      </c>
      <c r="BK80" s="194">
        <f>ROUND(I80*H80,1)</f>
        <v>0</v>
      </c>
      <c r="BL80" s="13" t="s">
        <v>168</v>
      </c>
      <c r="BM80" s="13" t="s">
        <v>170</v>
      </c>
    </row>
    <row r="81" spans="2:47" s="1" customFormat="1" ht="12">
      <c r="B81" s="34"/>
      <c r="C81" s="35"/>
      <c r="D81" s="195" t="s">
        <v>171</v>
      </c>
      <c r="E81" s="35"/>
      <c r="F81" s="196" t="s">
        <v>172</v>
      </c>
      <c r="G81" s="35"/>
      <c r="H81" s="35"/>
      <c r="I81" s="139"/>
      <c r="J81" s="35"/>
      <c r="K81" s="35"/>
      <c r="L81" s="39"/>
      <c r="M81" s="197"/>
      <c r="N81" s="75"/>
      <c r="O81" s="75"/>
      <c r="P81" s="75"/>
      <c r="Q81" s="75"/>
      <c r="R81" s="75"/>
      <c r="S81" s="75"/>
      <c r="T81" s="76"/>
      <c r="AT81" s="13" t="s">
        <v>171</v>
      </c>
      <c r="AU81" s="13" t="s">
        <v>70</v>
      </c>
    </row>
    <row r="82" spans="2:65" s="1" customFormat="1" ht="16.5" customHeight="1">
      <c r="B82" s="34"/>
      <c r="C82" s="198" t="s">
        <v>79</v>
      </c>
      <c r="D82" s="198" t="s">
        <v>173</v>
      </c>
      <c r="E82" s="199" t="s">
        <v>174</v>
      </c>
      <c r="F82" s="200" t="s">
        <v>175</v>
      </c>
      <c r="G82" s="201" t="s">
        <v>176</v>
      </c>
      <c r="H82" s="202">
        <v>9.24</v>
      </c>
      <c r="I82" s="203"/>
      <c r="J82" s="202">
        <f>ROUND(I82*H82,1)</f>
        <v>0</v>
      </c>
      <c r="K82" s="200" t="s">
        <v>167</v>
      </c>
      <c r="L82" s="204"/>
      <c r="M82" s="205" t="s">
        <v>1</v>
      </c>
      <c r="N82" s="206" t="s">
        <v>41</v>
      </c>
      <c r="O82" s="75"/>
      <c r="P82" s="192">
        <f>O82*H82</f>
        <v>0</v>
      </c>
      <c r="Q82" s="192">
        <v>0.001</v>
      </c>
      <c r="R82" s="192">
        <f>Q82*H82</f>
        <v>0.00924</v>
      </c>
      <c r="S82" s="192">
        <v>0</v>
      </c>
      <c r="T82" s="193">
        <f>S82*H82</f>
        <v>0</v>
      </c>
      <c r="AR82" s="13" t="s">
        <v>177</v>
      </c>
      <c r="AT82" s="13" t="s">
        <v>173</v>
      </c>
      <c r="AU82" s="13" t="s">
        <v>70</v>
      </c>
      <c r="AY82" s="13" t="s">
        <v>169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13" t="s">
        <v>77</v>
      </c>
      <c r="BK82" s="194">
        <f>ROUND(I82*H82,1)</f>
        <v>0</v>
      </c>
      <c r="BL82" s="13" t="s">
        <v>168</v>
      </c>
      <c r="BM82" s="13" t="s">
        <v>178</v>
      </c>
    </row>
    <row r="83" spans="2:47" s="1" customFormat="1" ht="12">
      <c r="B83" s="34"/>
      <c r="C83" s="35"/>
      <c r="D83" s="195" t="s">
        <v>171</v>
      </c>
      <c r="E83" s="35"/>
      <c r="F83" s="196" t="s">
        <v>179</v>
      </c>
      <c r="G83" s="35"/>
      <c r="H83" s="35"/>
      <c r="I83" s="139"/>
      <c r="J83" s="35"/>
      <c r="K83" s="35"/>
      <c r="L83" s="39"/>
      <c r="M83" s="197"/>
      <c r="N83" s="75"/>
      <c r="O83" s="75"/>
      <c r="P83" s="75"/>
      <c r="Q83" s="75"/>
      <c r="R83" s="75"/>
      <c r="S83" s="75"/>
      <c r="T83" s="76"/>
      <c r="AT83" s="13" t="s">
        <v>171</v>
      </c>
      <c r="AU83" s="13" t="s">
        <v>70</v>
      </c>
    </row>
    <row r="84" spans="2:51" s="9" customFormat="1" ht="12">
      <c r="B84" s="207"/>
      <c r="C84" s="208"/>
      <c r="D84" s="195" t="s">
        <v>180</v>
      </c>
      <c r="E84" s="209" t="s">
        <v>1</v>
      </c>
      <c r="F84" s="210" t="s">
        <v>181</v>
      </c>
      <c r="G84" s="208"/>
      <c r="H84" s="211">
        <v>9.24</v>
      </c>
      <c r="I84" s="212"/>
      <c r="J84" s="208"/>
      <c r="K84" s="208"/>
      <c r="L84" s="213"/>
      <c r="M84" s="214"/>
      <c r="N84" s="215"/>
      <c r="O84" s="215"/>
      <c r="P84" s="215"/>
      <c r="Q84" s="215"/>
      <c r="R84" s="215"/>
      <c r="S84" s="215"/>
      <c r="T84" s="216"/>
      <c r="AT84" s="217" t="s">
        <v>180</v>
      </c>
      <c r="AU84" s="217" t="s">
        <v>70</v>
      </c>
      <c r="AV84" s="9" t="s">
        <v>79</v>
      </c>
      <c r="AW84" s="9" t="s">
        <v>32</v>
      </c>
      <c r="AX84" s="9" t="s">
        <v>77</v>
      </c>
      <c r="AY84" s="217" t="s">
        <v>169</v>
      </c>
    </row>
    <row r="85" spans="2:65" s="1" customFormat="1" ht="16.5" customHeight="1">
      <c r="B85" s="34"/>
      <c r="C85" s="184" t="s">
        <v>182</v>
      </c>
      <c r="D85" s="184" t="s">
        <v>163</v>
      </c>
      <c r="E85" s="185" t="s">
        <v>183</v>
      </c>
      <c r="F85" s="186" t="s">
        <v>184</v>
      </c>
      <c r="G85" s="187" t="s">
        <v>166</v>
      </c>
      <c r="H85" s="188">
        <v>30793</v>
      </c>
      <c r="I85" s="189"/>
      <c r="J85" s="188">
        <f>ROUND(I85*H85,1)</f>
        <v>0</v>
      </c>
      <c r="K85" s="186" t="s">
        <v>167</v>
      </c>
      <c r="L85" s="39"/>
      <c r="M85" s="190" t="s">
        <v>1</v>
      </c>
      <c r="N85" s="191" t="s">
        <v>41</v>
      </c>
      <c r="O85" s="75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AR85" s="13" t="s">
        <v>168</v>
      </c>
      <c r="AT85" s="13" t="s">
        <v>163</v>
      </c>
      <c r="AU85" s="13" t="s">
        <v>70</v>
      </c>
      <c r="AY85" s="13" t="s">
        <v>169</v>
      </c>
      <c r="BE85" s="194">
        <f>IF(N85="základní",J85,0)</f>
        <v>0</v>
      </c>
      <c r="BF85" s="194">
        <f>IF(N85="snížená",J85,0)</f>
        <v>0</v>
      </c>
      <c r="BG85" s="194">
        <f>IF(N85="zákl. přenesená",J85,0)</f>
        <v>0</v>
      </c>
      <c r="BH85" s="194">
        <f>IF(N85="sníž. přenesená",J85,0)</f>
        <v>0</v>
      </c>
      <c r="BI85" s="194">
        <f>IF(N85="nulová",J85,0)</f>
        <v>0</v>
      </c>
      <c r="BJ85" s="13" t="s">
        <v>77</v>
      </c>
      <c r="BK85" s="194">
        <f>ROUND(I85*H85,1)</f>
        <v>0</v>
      </c>
      <c r="BL85" s="13" t="s">
        <v>168</v>
      </c>
      <c r="BM85" s="13" t="s">
        <v>185</v>
      </c>
    </row>
    <row r="86" spans="2:47" s="1" customFormat="1" ht="12">
      <c r="B86" s="34"/>
      <c r="C86" s="35"/>
      <c r="D86" s="195" t="s">
        <v>171</v>
      </c>
      <c r="E86" s="35"/>
      <c r="F86" s="196" t="s">
        <v>186</v>
      </c>
      <c r="G86" s="35"/>
      <c r="H86" s="35"/>
      <c r="I86" s="139"/>
      <c r="J86" s="35"/>
      <c r="K86" s="35"/>
      <c r="L86" s="39"/>
      <c r="M86" s="197"/>
      <c r="N86" s="75"/>
      <c r="O86" s="75"/>
      <c r="P86" s="75"/>
      <c r="Q86" s="75"/>
      <c r="R86" s="75"/>
      <c r="S86" s="75"/>
      <c r="T86" s="76"/>
      <c r="AT86" s="13" t="s">
        <v>171</v>
      </c>
      <c r="AU86" s="13" t="s">
        <v>70</v>
      </c>
    </row>
    <row r="87" spans="2:65" s="1" customFormat="1" ht="16.5" customHeight="1">
      <c r="B87" s="34"/>
      <c r="C87" s="184" t="s">
        <v>168</v>
      </c>
      <c r="D87" s="184" t="s">
        <v>163</v>
      </c>
      <c r="E87" s="185" t="s">
        <v>187</v>
      </c>
      <c r="F87" s="186" t="s">
        <v>188</v>
      </c>
      <c r="G87" s="187" t="s">
        <v>166</v>
      </c>
      <c r="H87" s="188">
        <v>30793</v>
      </c>
      <c r="I87" s="189"/>
      <c r="J87" s="188">
        <f>ROUND(I87*H87,1)</f>
        <v>0</v>
      </c>
      <c r="K87" s="186" t="s">
        <v>167</v>
      </c>
      <c r="L87" s="39"/>
      <c r="M87" s="190" t="s">
        <v>1</v>
      </c>
      <c r="N87" s="191" t="s">
        <v>41</v>
      </c>
      <c r="O87" s="75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13" t="s">
        <v>168</v>
      </c>
      <c r="AT87" s="13" t="s">
        <v>163</v>
      </c>
      <c r="AU87" s="13" t="s">
        <v>70</v>
      </c>
      <c r="AY87" s="13" t="s">
        <v>169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13" t="s">
        <v>77</v>
      </c>
      <c r="BK87" s="194">
        <f>ROUND(I87*H87,1)</f>
        <v>0</v>
      </c>
      <c r="BL87" s="13" t="s">
        <v>168</v>
      </c>
      <c r="BM87" s="13" t="s">
        <v>189</v>
      </c>
    </row>
    <row r="88" spans="2:47" s="1" customFormat="1" ht="12">
      <c r="B88" s="34"/>
      <c r="C88" s="35"/>
      <c r="D88" s="195" t="s">
        <v>171</v>
      </c>
      <c r="E88" s="35"/>
      <c r="F88" s="196" t="s">
        <v>190</v>
      </c>
      <c r="G88" s="35"/>
      <c r="H88" s="35"/>
      <c r="I88" s="139"/>
      <c r="J88" s="35"/>
      <c r="K88" s="35"/>
      <c r="L88" s="39"/>
      <c r="M88" s="197"/>
      <c r="N88" s="75"/>
      <c r="O88" s="75"/>
      <c r="P88" s="75"/>
      <c r="Q88" s="75"/>
      <c r="R88" s="75"/>
      <c r="S88" s="75"/>
      <c r="T88" s="76"/>
      <c r="AT88" s="13" t="s">
        <v>171</v>
      </c>
      <c r="AU88" s="13" t="s">
        <v>70</v>
      </c>
    </row>
    <row r="89" spans="2:65" s="1" customFormat="1" ht="16.5" customHeight="1">
      <c r="B89" s="34"/>
      <c r="C89" s="184" t="s">
        <v>191</v>
      </c>
      <c r="D89" s="184" t="s">
        <v>163</v>
      </c>
      <c r="E89" s="185" t="s">
        <v>192</v>
      </c>
      <c r="F89" s="186" t="s">
        <v>193</v>
      </c>
      <c r="G89" s="187" t="s">
        <v>166</v>
      </c>
      <c r="H89" s="188">
        <v>30793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194</v>
      </c>
    </row>
    <row r="90" spans="2:47" s="1" customFormat="1" ht="12">
      <c r="B90" s="34"/>
      <c r="C90" s="35"/>
      <c r="D90" s="195" t="s">
        <v>171</v>
      </c>
      <c r="E90" s="35"/>
      <c r="F90" s="196" t="s">
        <v>195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65" s="1" customFormat="1" ht="16.5" customHeight="1">
      <c r="B91" s="34"/>
      <c r="C91" s="184" t="s">
        <v>196</v>
      </c>
      <c r="D91" s="184" t="s">
        <v>163</v>
      </c>
      <c r="E91" s="185" t="s">
        <v>197</v>
      </c>
      <c r="F91" s="186" t="s">
        <v>198</v>
      </c>
      <c r="G91" s="187" t="s">
        <v>166</v>
      </c>
      <c r="H91" s="188">
        <v>30793</v>
      </c>
      <c r="I91" s="189"/>
      <c r="J91" s="188">
        <f>ROUND(I91*H91,1)</f>
        <v>0</v>
      </c>
      <c r="K91" s="186" t="s">
        <v>167</v>
      </c>
      <c r="L91" s="39"/>
      <c r="M91" s="190" t="s">
        <v>1</v>
      </c>
      <c r="N91" s="191" t="s">
        <v>41</v>
      </c>
      <c r="O91" s="75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13" t="s">
        <v>168</v>
      </c>
      <c r="AT91" s="13" t="s">
        <v>163</v>
      </c>
      <c r="AU91" s="13" t="s">
        <v>70</v>
      </c>
      <c r="AY91" s="13" t="s">
        <v>169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3" t="s">
        <v>77</v>
      </c>
      <c r="BK91" s="194">
        <f>ROUND(I91*H91,1)</f>
        <v>0</v>
      </c>
      <c r="BL91" s="13" t="s">
        <v>168</v>
      </c>
      <c r="BM91" s="13" t="s">
        <v>199</v>
      </c>
    </row>
    <row r="92" spans="2:47" s="1" customFormat="1" ht="12">
      <c r="B92" s="34"/>
      <c r="C92" s="35"/>
      <c r="D92" s="195" t="s">
        <v>171</v>
      </c>
      <c r="E92" s="35"/>
      <c r="F92" s="196" t="s">
        <v>200</v>
      </c>
      <c r="G92" s="35"/>
      <c r="H92" s="35"/>
      <c r="I92" s="139"/>
      <c r="J92" s="35"/>
      <c r="K92" s="35"/>
      <c r="L92" s="39"/>
      <c r="M92" s="197"/>
      <c r="N92" s="75"/>
      <c r="O92" s="75"/>
      <c r="P92" s="75"/>
      <c r="Q92" s="75"/>
      <c r="R92" s="75"/>
      <c r="S92" s="75"/>
      <c r="T92" s="76"/>
      <c r="AT92" s="13" t="s">
        <v>171</v>
      </c>
      <c r="AU92" s="13" t="s">
        <v>70</v>
      </c>
    </row>
    <row r="93" spans="2:65" s="1" customFormat="1" ht="16.5" customHeight="1">
      <c r="B93" s="34"/>
      <c r="C93" s="198" t="s">
        <v>201</v>
      </c>
      <c r="D93" s="198" t="s">
        <v>173</v>
      </c>
      <c r="E93" s="199" t="s">
        <v>202</v>
      </c>
      <c r="F93" s="200" t="s">
        <v>203</v>
      </c>
      <c r="G93" s="201" t="s">
        <v>204</v>
      </c>
      <c r="H93" s="202">
        <v>769.83</v>
      </c>
      <c r="I93" s="203"/>
      <c r="J93" s="202">
        <f>ROUND(I93*H93,1)</f>
        <v>0</v>
      </c>
      <c r="K93" s="200" t="s">
        <v>167</v>
      </c>
      <c r="L93" s="204"/>
      <c r="M93" s="205" t="s">
        <v>1</v>
      </c>
      <c r="N93" s="206" t="s">
        <v>41</v>
      </c>
      <c r="O93" s="75"/>
      <c r="P93" s="192">
        <f>O93*H93</f>
        <v>0</v>
      </c>
      <c r="Q93" s="192">
        <v>0.001</v>
      </c>
      <c r="R93" s="192">
        <f>Q93*H93</f>
        <v>0.76983</v>
      </c>
      <c r="S93" s="192">
        <v>0</v>
      </c>
      <c r="T93" s="193">
        <f>S93*H93</f>
        <v>0</v>
      </c>
      <c r="AR93" s="13" t="s">
        <v>177</v>
      </c>
      <c r="AT93" s="13" t="s">
        <v>173</v>
      </c>
      <c r="AU93" s="13" t="s">
        <v>70</v>
      </c>
      <c r="AY93" s="13" t="s">
        <v>169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3" t="s">
        <v>77</v>
      </c>
      <c r="BK93" s="194">
        <f>ROUND(I93*H93,1)</f>
        <v>0</v>
      </c>
      <c r="BL93" s="13" t="s">
        <v>168</v>
      </c>
      <c r="BM93" s="13" t="s">
        <v>205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206</v>
      </c>
      <c r="G94" s="208"/>
      <c r="H94" s="211">
        <v>769.83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22.5" customHeight="1">
      <c r="B95" s="34"/>
      <c r="C95" s="184" t="s">
        <v>177</v>
      </c>
      <c r="D95" s="184" t="s">
        <v>163</v>
      </c>
      <c r="E95" s="185" t="s">
        <v>207</v>
      </c>
      <c r="F95" s="186" t="s">
        <v>208</v>
      </c>
      <c r="G95" s="187" t="s">
        <v>166</v>
      </c>
      <c r="H95" s="188">
        <v>184758</v>
      </c>
      <c r="I95" s="189"/>
      <c r="J95" s="188">
        <f>ROUND(I95*H95,1)</f>
        <v>0</v>
      </c>
      <c r="K95" s="186" t="s">
        <v>209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210</v>
      </c>
    </row>
    <row r="96" spans="2:51" s="9" customFormat="1" ht="12">
      <c r="B96" s="207"/>
      <c r="C96" s="208"/>
      <c r="D96" s="195" t="s">
        <v>180</v>
      </c>
      <c r="E96" s="209" t="s">
        <v>1</v>
      </c>
      <c r="F96" s="210" t="s">
        <v>211</v>
      </c>
      <c r="G96" s="208"/>
      <c r="H96" s="211">
        <v>184758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180</v>
      </c>
      <c r="AU96" s="217" t="s">
        <v>70</v>
      </c>
      <c r="AV96" s="9" t="s">
        <v>79</v>
      </c>
      <c r="AW96" s="9" t="s">
        <v>32</v>
      </c>
      <c r="AX96" s="9" t="s">
        <v>77</v>
      </c>
      <c r="AY96" s="217" t="s">
        <v>169</v>
      </c>
    </row>
    <row r="97" spans="2:65" s="1" customFormat="1" ht="16.5" customHeight="1">
      <c r="B97" s="34"/>
      <c r="C97" s="184" t="s">
        <v>212</v>
      </c>
      <c r="D97" s="184" t="s">
        <v>163</v>
      </c>
      <c r="E97" s="185" t="s">
        <v>213</v>
      </c>
      <c r="F97" s="186" t="s">
        <v>214</v>
      </c>
      <c r="G97" s="187" t="s">
        <v>215</v>
      </c>
      <c r="H97" s="188">
        <v>277.14</v>
      </c>
      <c r="I97" s="189"/>
      <c r="J97" s="188">
        <f>ROUND(I97*H97,1)</f>
        <v>0</v>
      </c>
      <c r="K97" s="186" t="s">
        <v>1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1</v>
      </c>
      <c r="R97" s="192">
        <f>Q97*H97</f>
        <v>277.14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216</v>
      </c>
    </row>
    <row r="98" spans="2:47" s="1" customFormat="1" ht="12">
      <c r="B98" s="34"/>
      <c r="C98" s="35"/>
      <c r="D98" s="195" t="s">
        <v>171</v>
      </c>
      <c r="E98" s="35"/>
      <c r="F98" s="196" t="s">
        <v>214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217</v>
      </c>
      <c r="G99" s="208"/>
      <c r="H99" s="211">
        <v>277.14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218</v>
      </c>
      <c r="D100" s="184" t="s">
        <v>163</v>
      </c>
      <c r="E100" s="185" t="s">
        <v>219</v>
      </c>
      <c r="F100" s="186" t="s">
        <v>220</v>
      </c>
      <c r="G100" s="187" t="s">
        <v>221</v>
      </c>
      <c r="H100" s="188">
        <v>4454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222</v>
      </c>
    </row>
    <row r="101" spans="2:47" s="1" customFormat="1" ht="12">
      <c r="B101" s="34"/>
      <c r="C101" s="35"/>
      <c r="D101" s="195" t="s">
        <v>171</v>
      </c>
      <c r="E101" s="35"/>
      <c r="F101" s="196" t="s">
        <v>223</v>
      </c>
      <c r="G101" s="35"/>
      <c r="H101" s="35"/>
      <c r="I101" s="139"/>
      <c r="J101" s="35"/>
      <c r="K101" s="35"/>
      <c r="L101" s="39"/>
      <c r="M101" s="197"/>
      <c r="N101" s="75"/>
      <c r="O101" s="75"/>
      <c r="P101" s="75"/>
      <c r="Q101" s="75"/>
      <c r="R101" s="75"/>
      <c r="S101" s="75"/>
      <c r="T101" s="76"/>
      <c r="AT101" s="13" t="s">
        <v>171</v>
      </c>
      <c r="AU101" s="13" t="s">
        <v>70</v>
      </c>
    </row>
    <row r="102" spans="2:51" s="9" customFormat="1" ht="12">
      <c r="B102" s="207"/>
      <c r="C102" s="208"/>
      <c r="D102" s="195" t="s">
        <v>180</v>
      </c>
      <c r="E102" s="209" t="s">
        <v>1</v>
      </c>
      <c r="F102" s="210" t="s">
        <v>224</v>
      </c>
      <c r="G102" s="208"/>
      <c r="H102" s="211">
        <v>4454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180</v>
      </c>
      <c r="AU102" s="217" t="s">
        <v>70</v>
      </c>
      <c r="AV102" s="9" t="s">
        <v>79</v>
      </c>
      <c r="AW102" s="9" t="s">
        <v>32</v>
      </c>
      <c r="AX102" s="9" t="s">
        <v>77</v>
      </c>
      <c r="AY102" s="217" t="s">
        <v>169</v>
      </c>
    </row>
    <row r="103" spans="2:65" s="1" customFormat="1" ht="16.5" customHeight="1">
      <c r="B103" s="34"/>
      <c r="C103" s="184" t="s">
        <v>225</v>
      </c>
      <c r="D103" s="184" t="s">
        <v>163</v>
      </c>
      <c r="E103" s="185" t="s">
        <v>226</v>
      </c>
      <c r="F103" s="186" t="s">
        <v>227</v>
      </c>
      <c r="G103" s="187" t="s">
        <v>215</v>
      </c>
      <c r="H103" s="188">
        <v>0.13</v>
      </c>
      <c r="I103" s="189"/>
      <c r="J103" s="188">
        <f>ROUND(I103*H103,1)</f>
        <v>0</v>
      </c>
      <c r="K103" s="186" t="s">
        <v>1</v>
      </c>
      <c r="L103" s="39"/>
      <c r="M103" s="190" t="s">
        <v>1</v>
      </c>
      <c r="N103" s="191" t="s">
        <v>41</v>
      </c>
      <c r="O103" s="75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3" t="s">
        <v>168</v>
      </c>
      <c r="AT103" s="13" t="s">
        <v>163</v>
      </c>
      <c r="AU103" s="13" t="s">
        <v>70</v>
      </c>
      <c r="AY103" s="13" t="s">
        <v>169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3" t="s">
        <v>77</v>
      </c>
      <c r="BK103" s="194">
        <f>ROUND(I103*H103,1)</f>
        <v>0</v>
      </c>
      <c r="BL103" s="13" t="s">
        <v>168</v>
      </c>
      <c r="BM103" s="13" t="s">
        <v>228</v>
      </c>
    </row>
    <row r="104" spans="2:47" s="1" customFormat="1" ht="12">
      <c r="B104" s="34"/>
      <c r="C104" s="35"/>
      <c r="D104" s="195" t="s">
        <v>171</v>
      </c>
      <c r="E104" s="35"/>
      <c r="F104" s="196" t="s">
        <v>229</v>
      </c>
      <c r="G104" s="35"/>
      <c r="H104" s="35"/>
      <c r="I104" s="139"/>
      <c r="J104" s="35"/>
      <c r="K104" s="35"/>
      <c r="L104" s="39"/>
      <c r="M104" s="197"/>
      <c r="N104" s="75"/>
      <c r="O104" s="75"/>
      <c r="P104" s="75"/>
      <c r="Q104" s="75"/>
      <c r="R104" s="75"/>
      <c r="S104" s="75"/>
      <c r="T104" s="76"/>
      <c r="AT104" s="13" t="s">
        <v>171</v>
      </c>
      <c r="AU104" s="13" t="s">
        <v>70</v>
      </c>
    </row>
    <row r="105" spans="2:51" s="9" customFormat="1" ht="12">
      <c r="B105" s="207"/>
      <c r="C105" s="208"/>
      <c r="D105" s="195" t="s">
        <v>180</v>
      </c>
      <c r="E105" s="209" t="s">
        <v>1</v>
      </c>
      <c r="F105" s="210" t="s">
        <v>230</v>
      </c>
      <c r="G105" s="208"/>
      <c r="H105" s="211">
        <v>0.13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180</v>
      </c>
      <c r="AU105" s="217" t="s">
        <v>70</v>
      </c>
      <c r="AV105" s="9" t="s">
        <v>79</v>
      </c>
      <c r="AW105" s="9" t="s">
        <v>32</v>
      </c>
      <c r="AX105" s="9" t="s">
        <v>77</v>
      </c>
      <c r="AY105" s="217" t="s">
        <v>169</v>
      </c>
    </row>
    <row r="106" spans="2:65" s="1" customFormat="1" ht="16.5" customHeight="1">
      <c r="B106" s="34"/>
      <c r="C106" s="198" t="s">
        <v>231</v>
      </c>
      <c r="D106" s="198" t="s">
        <v>173</v>
      </c>
      <c r="E106" s="199" t="s">
        <v>232</v>
      </c>
      <c r="F106" s="200" t="s">
        <v>233</v>
      </c>
      <c r="G106" s="201" t="s">
        <v>204</v>
      </c>
      <c r="H106" s="202">
        <v>133.62</v>
      </c>
      <c r="I106" s="203"/>
      <c r="J106" s="202">
        <f>ROUND(I106*H106,1)</f>
        <v>0</v>
      </c>
      <c r="K106" s="200" t="s">
        <v>167</v>
      </c>
      <c r="L106" s="204"/>
      <c r="M106" s="205" t="s">
        <v>1</v>
      </c>
      <c r="N106" s="206" t="s">
        <v>41</v>
      </c>
      <c r="O106" s="75"/>
      <c r="P106" s="192">
        <f>O106*H106</f>
        <v>0</v>
      </c>
      <c r="Q106" s="192">
        <v>1</v>
      </c>
      <c r="R106" s="192">
        <f>Q106*H106</f>
        <v>133.62</v>
      </c>
      <c r="S106" s="192">
        <v>0</v>
      </c>
      <c r="T106" s="193">
        <f>S106*H106</f>
        <v>0</v>
      </c>
      <c r="AR106" s="13" t="s">
        <v>177</v>
      </c>
      <c r="AT106" s="13" t="s">
        <v>173</v>
      </c>
      <c r="AU106" s="13" t="s">
        <v>70</v>
      </c>
      <c r="AY106" s="13" t="s">
        <v>169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3" t="s">
        <v>77</v>
      </c>
      <c r="BK106" s="194">
        <f>ROUND(I106*H106,1)</f>
        <v>0</v>
      </c>
      <c r="BL106" s="13" t="s">
        <v>168</v>
      </c>
      <c r="BM106" s="13" t="s">
        <v>234</v>
      </c>
    </row>
    <row r="107" spans="2:47" s="1" customFormat="1" ht="12">
      <c r="B107" s="34"/>
      <c r="C107" s="35"/>
      <c r="D107" s="195" t="s">
        <v>171</v>
      </c>
      <c r="E107" s="35"/>
      <c r="F107" s="196" t="s">
        <v>235</v>
      </c>
      <c r="G107" s="35"/>
      <c r="H107" s="35"/>
      <c r="I107" s="139"/>
      <c r="J107" s="35"/>
      <c r="K107" s="35"/>
      <c r="L107" s="39"/>
      <c r="M107" s="197"/>
      <c r="N107" s="75"/>
      <c r="O107" s="75"/>
      <c r="P107" s="75"/>
      <c r="Q107" s="75"/>
      <c r="R107" s="75"/>
      <c r="S107" s="75"/>
      <c r="T107" s="76"/>
      <c r="AT107" s="13" t="s">
        <v>171</v>
      </c>
      <c r="AU107" s="13" t="s">
        <v>70</v>
      </c>
    </row>
    <row r="108" spans="2:51" s="9" customFormat="1" ht="12">
      <c r="B108" s="207"/>
      <c r="C108" s="208"/>
      <c r="D108" s="195" t="s">
        <v>180</v>
      </c>
      <c r="E108" s="209" t="s">
        <v>1</v>
      </c>
      <c r="F108" s="210" t="s">
        <v>236</v>
      </c>
      <c r="G108" s="208"/>
      <c r="H108" s="211">
        <v>133.62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180</v>
      </c>
      <c r="AU108" s="217" t="s">
        <v>70</v>
      </c>
      <c r="AV108" s="9" t="s">
        <v>79</v>
      </c>
      <c r="AW108" s="9" t="s">
        <v>32</v>
      </c>
      <c r="AX108" s="9" t="s">
        <v>77</v>
      </c>
      <c r="AY108" s="217" t="s">
        <v>169</v>
      </c>
    </row>
    <row r="109" spans="2:65" s="1" customFormat="1" ht="16.5" customHeight="1">
      <c r="B109" s="34"/>
      <c r="C109" s="184" t="s">
        <v>237</v>
      </c>
      <c r="D109" s="184" t="s">
        <v>163</v>
      </c>
      <c r="E109" s="185" t="s">
        <v>238</v>
      </c>
      <c r="F109" s="186" t="s">
        <v>239</v>
      </c>
      <c r="G109" s="187" t="s">
        <v>215</v>
      </c>
      <c r="H109" s="188">
        <v>0.22</v>
      </c>
      <c r="I109" s="189"/>
      <c r="J109" s="188">
        <f>ROUND(I109*H109,1)</f>
        <v>0</v>
      </c>
      <c r="K109" s="186" t="s">
        <v>209</v>
      </c>
      <c r="L109" s="39"/>
      <c r="M109" s="190" t="s">
        <v>1</v>
      </c>
      <c r="N109" s="191" t="s">
        <v>41</v>
      </c>
      <c r="O109" s="75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3" t="s">
        <v>168</v>
      </c>
      <c r="AT109" s="13" t="s">
        <v>163</v>
      </c>
      <c r="AU109" s="13" t="s">
        <v>70</v>
      </c>
      <c r="AY109" s="13" t="s">
        <v>169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3" t="s">
        <v>77</v>
      </c>
      <c r="BK109" s="194">
        <f>ROUND(I109*H109,1)</f>
        <v>0</v>
      </c>
      <c r="BL109" s="13" t="s">
        <v>168</v>
      </c>
      <c r="BM109" s="13" t="s">
        <v>240</v>
      </c>
    </row>
    <row r="110" spans="2:47" s="1" customFormat="1" ht="12">
      <c r="B110" s="34"/>
      <c r="C110" s="35"/>
      <c r="D110" s="195" t="s">
        <v>171</v>
      </c>
      <c r="E110" s="35"/>
      <c r="F110" s="196" t="s">
        <v>229</v>
      </c>
      <c r="G110" s="35"/>
      <c r="H110" s="35"/>
      <c r="I110" s="139"/>
      <c r="J110" s="35"/>
      <c r="K110" s="35"/>
      <c r="L110" s="39"/>
      <c r="M110" s="197"/>
      <c r="N110" s="75"/>
      <c r="O110" s="75"/>
      <c r="P110" s="75"/>
      <c r="Q110" s="75"/>
      <c r="R110" s="75"/>
      <c r="S110" s="75"/>
      <c r="T110" s="76"/>
      <c r="AT110" s="13" t="s">
        <v>171</v>
      </c>
      <c r="AU110" s="13" t="s">
        <v>70</v>
      </c>
    </row>
    <row r="111" spans="2:51" s="9" customFormat="1" ht="12">
      <c r="B111" s="207"/>
      <c r="C111" s="208"/>
      <c r="D111" s="195" t="s">
        <v>180</v>
      </c>
      <c r="E111" s="209" t="s">
        <v>1</v>
      </c>
      <c r="F111" s="210" t="s">
        <v>241</v>
      </c>
      <c r="G111" s="208"/>
      <c r="H111" s="211">
        <v>0.22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180</v>
      </c>
      <c r="AU111" s="217" t="s">
        <v>70</v>
      </c>
      <c r="AV111" s="9" t="s">
        <v>79</v>
      </c>
      <c r="AW111" s="9" t="s">
        <v>32</v>
      </c>
      <c r="AX111" s="9" t="s">
        <v>77</v>
      </c>
      <c r="AY111" s="217" t="s">
        <v>169</v>
      </c>
    </row>
    <row r="112" spans="2:65" s="1" customFormat="1" ht="16.5" customHeight="1">
      <c r="B112" s="34"/>
      <c r="C112" s="198" t="s">
        <v>242</v>
      </c>
      <c r="D112" s="198" t="s">
        <v>173</v>
      </c>
      <c r="E112" s="199" t="s">
        <v>243</v>
      </c>
      <c r="F112" s="200" t="s">
        <v>244</v>
      </c>
      <c r="G112" s="201" t="s">
        <v>204</v>
      </c>
      <c r="H112" s="202">
        <v>222.7</v>
      </c>
      <c r="I112" s="203"/>
      <c r="J112" s="202">
        <f>ROUND(I112*H112,1)</f>
        <v>0</v>
      </c>
      <c r="K112" s="200" t="s">
        <v>209</v>
      </c>
      <c r="L112" s="204"/>
      <c r="M112" s="205" t="s">
        <v>1</v>
      </c>
      <c r="N112" s="206" t="s">
        <v>41</v>
      </c>
      <c r="O112" s="75"/>
      <c r="P112" s="192">
        <f>O112*H112</f>
        <v>0</v>
      </c>
      <c r="Q112" s="192">
        <v>0.001</v>
      </c>
      <c r="R112" s="192">
        <f>Q112*H112</f>
        <v>0.22269999999999998</v>
      </c>
      <c r="S112" s="192">
        <v>0</v>
      </c>
      <c r="T112" s="193">
        <f>S112*H112</f>
        <v>0</v>
      </c>
      <c r="AR112" s="13" t="s">
        <v>177</v>
      </c>
      <c r="AT112" s="13" t="s">
        <v>173</v>
      </c>
      <c r="AU112" s="13" t="s">
        <v>70</v>
      </c>
      <c r="AY112" s="13" t="s">
        <v>169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3" t="s">
        <v>77</v>
      </c>
      <c r="BK112" s="194">
        <f>ROUND(I112*H112,1)</f>
        <v>0</v>
      </c>
      <c r="BL112" s="13" t="s">
        <v>168</v>
      </c>
      <c r="BM112" s="13" t="s">
        <v>245</v>
      </c>
    </row>
    <row r="113" spans="2:47" s="1" customFormat="1" ht="12">
      <c r="B113" s="34"/>
      <c r="C113" s="35"/>
      <c r="D113" s="195" t="s">
        <v>171</v>
      </c>
      <c r="E113" s="35"/>
      <c r="F113" s="196" t="s">
        <v>244</v>
      </c>
      <c r="G113" s="35"/>
      <c r="H113" s="35"/>
      <c r="I113" s="139"/>
      <c r="J113" s="35"/>
      <c r="K113" s="35"/>
      <c r="L113" s="39"/>
      <c r="M113" s="197"/>
      <c r="N113" s="75"/>
      <c r="O113" s="75"/>
      <c r="P113" s="75"/>
      <c r="Q113" s="75"/>
      <c r="R113" s="75"/>
      <c r="S113" s="75"/>
      <c r="T113" s="76"/>
      <c r="AT113" s="13" t="s">
        <v>171</v>
      </c>
      <c r="AU113" s="13" t="s">
        <v>70</v>
      </c>
    </row>
    <row r="114" spans="2:51" s="9" customFormat="1" ht="12">
      <c r="B114" s="207"/>
      <c r="C114" s="208"/>
      <c r="D114" s="195" t="s">
        <v>180</v>
      </c>
      <c r="E114" s="209" t="s">
        <v>1</v>
      </c>
      <c r="F114" s="210" t="s">
        <v>246</v>
      </c>
      <c r="G114" s="208"/>
      <c r="H114" s="211">
        <v>222.7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180</v>
      </c>
      <c r="AU114" s="217" t="s">
        <v>70</v>
      </c>
      <c r="AV114" s="9" t="s">
        <v>79</v>
      </c>
      <c r="AW114" s="9" t="s">
        <v>32</v>
      </c>
      <c r="AX114" s="9" t="s">
        <v>77</v>
      </c>
      <c r="AY114" s="217" t="s">
        <v>169</v>
      </c>
    </row>
    <row r="115" spans="2:65" s="1" customFormat="1" ht="16.5" customHeight="1">
      <c r="B115" s="34"/>
      <c r="C115" s="184" t="s">
        <v>8</v>
      </c>
      <c r="D115" s="184" t="s">
        <v>163</v>
      </c>
      <c r="E115" s="185" t="s">
        <v>247</v>
      </c>
      <c r="F115" s="186" t="s">
        <v>248</v>
      </c>
      <c r="G115" s="187" t="s">
        <v>221</v>
      </c>
      <c r="H115" s="188">
        <v>2342</v>
      </c>
      <c r="I115" s="189"/>
      <c r="J115" s="188">
        <f>ROUND(I115*H115,1)</f>
        <v>0</v>
      </c>
      <c r="K115" s="186" t="s">
        <v>209</v>
      </c>
      <c r="L115" s="39"/>
      <c r="M115" s="190" t="s">
        <v>1</v>
      </c>
      <c r="N115" s="191" t="s">
        <v>41</v>
      </c>
      <c r="O115" s="75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13" t="s">
        <v>168</v>
      </c>
      <c r="AT115" s="13" t="s">
        <v>163</v>
      </c>
      <c r="AU115" s="13" t="s">
        <v>70</v>
      </c>
      <c r="AY115" s="13" t="s">
        <v>169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3" t="s">
        <v>77</v>
      </c>
      <c r="BK115" s="194">
        <f>ROUND(I115*H115,1)</f>
        <v>0</v>
      </c>
      <c r="BL115" s="13" t="s">
        <v>168</v>
      </c>
      <c r="BM115" s="13" t="s">
        <v>249</v>
      </c>
    </row>
    <row r="116" spans="2:47" s="1" customFormat="1" ht="12">
      <c r="B116" s="34"/>
      <c r="C116" s="35"/>
      <c r="D116" s="195" t="s">
        <v>171</v>
      </c>
      <c r="E116" s="35"/>
      <c r="F116" s="196" t="s">
        <v>250</v>
      </c>
      <c r="G116" s="35"/>
      <c r="H116" s="35"/>
      <c r="I116" s="139"/>
      <c r="J116" s="35"/>
      <c r="K116" s="35"/>
      <c r="L116" s="39"/>
      <c r="M116" s="197"/>
      <c r="N116" s="75"/>
      <c r="O116" s="75"/>
      <c r="P116" s="75"/>
      <c r="Q116" s="75"/>
      <c r="R116" s="75"/>
      <c r="S116" s="75"/>
      <c r="T116" s="76"/>
      <c r="AT116" s="13" t="s">
        <v>171</v>
      </c>
      <c r="AU116" s="13" t="s">
        <v>70</v>
      </c>
    </row>
    <row r="117" spans="2:65" s="1" customFormat="1" ht="16.5" customHeight="1">
      <c r="B117" s="34"/>
      <c r="C117" s="184" t="s">
        <v>251</v>
      </c>
      <c r="D117" s="184" t="s">
        <v>163</v>
      </c>
      <c r="E117" s="185" t="s">
        <v>252</v>
      </c>
      <c r="F117" s="186" t="s">
        <v>253</v>
      </c>
      <c r="G117" s="187" t="s">
        <v>221</v>
      </c>
      <c r="H117" s="188">
        <v>2112</v>
      </c>
      <c r="I117" s="189"/>
      <c r="J117" s="188">
        <f>ROUND(I117*H117,1)</f>
        <v>0</v>
      </c>
      <c r="K117" s="186" t="s">
        <v>167</v>
      </c>
      <c r="L117" s="39"/>
      <c r="M117" s="190" t="s">
        <v>1</v>
      </c>
      <c r="N117" s="191" t="s">
        <v>41</v>
      </c>
      <c r="O117" s="75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3" t="s">
        <v>168</v>
      </c>
      <c r="AT117" s="13" t="s">
        <v>163</v>
      </c>
      <c r="AU117" s="13" t="s">
        <v>70</v>
      </c>
      <c r="AY117" s="13" t="s">
        <v>169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3" t="s">
        <v>77</v>
      </c>
      <c r="BK117" s="194">
        <f>ROUND(I117*H117,1)</f>
        <v>0</v>
      </c>
      <c r="BL117" s="13" t="s">
        <v>168</v>
      </c>
      <c r="BM117" s="13" t="s">
        <v>254</v>
      </c>
    </row>
    <row r="118" spans="2:47" s="1" customFormat="1" ht="12">
      <c r="B118" s="34"/>
      <c r="C118" s="35"/>
      <c r="D118" s="195" t="s">
        <v>171</v>
      </c>
      <c r="E118" s="35"/>
      <c r="F118" s="196" t="s">
        <v>255</v>
      </c>
      <c r="G118" s="35"/>
      <c r="H118" s="35"/>
      <c r="I118" s="139"/>
      <c r="J118" s="35"/>
      <c r="K118" s="35"/>
      <c r="L118" s="39"/>
      <c r="M118" s="197"/>
      <c r="N118" s="75"/>
      <c r="O118" s="75"/>
      <c r="P118" s="75"/>
      <c r="Q118" s="75"/>
      <c r="R118" s="75"/>
      <c r="S118" s="75"/>
      <c r="T118" s="76"/>
      <c r="AT118" s="13" t="s">
        <v>171</v>
      </c>
      <c r="AU118" s="13" t="s">
        <v>70</v>
      </c>
    </row>
    <row r="119" spans="2:65" s="1" customFormat="1" ht="16.5" customHeight="1">
      <c r="B119" s="34"/>
      <c r="C119" s="198" t="s">
        <v>256</v>
      </c>
      <c r="D119" s="198" t="s">
        <v>173</v>
      </c>
      <c r="E119" s="199" t="s">
        <v>257</v>
      </c>
      <c r="F119" s="200" t="s">
        <v>258</v>
      </c>
      <c r="G119" s="201" t="s">
        <v>221</v>
      </c>
      <c r="H119" s="202">
        <v>421</v>
      </c>
      <c r="I119" s="203"/>
      <c r="J119" s="202">
        <f>ROUND(I119*H119,1)</f>
        <v>0</v>
      </c>
      <c r="K119" s="200" t="s">
        <v>1</v>
      </c>
      <c r="L119" s="204"/>
      <c r="M119" s="205" t="s">
        <v>1</v>
      </c>
      <c r="N119" s="206" t="s">
        <v>41</v>
      </c>
      <c r="O119" s="75"/>
      <c r="P119" s="192">
        <f>O119*H119</f>
        <v>0</v>
      </c>
      <c r="Q119" s="192">
        <v>0.0015</v>
      </c>
      <c r="R119" s="192">
        <f>Q119*H119</f>
        <v>0.6315000000000001</v>
      </c>
      <c r="S119" s="192">
        <v>0</v>
      </c>
      <c r="T119" s="193">
        <f>S119*H119</f>
        <v>0</v>
      </c>
      <c r="AR119" s="13" t="s">
        <v>177</v>
      </c>
      <c r="AT119" s="13" t="s">
        <v>173</v>
      </c>
      <c r="AU119" s="13" t="s">
        <v>70</v>
      </c>
      <c r="AY119" s="13" t="s">
        <v>169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3" t="s">
        <v>77</v>
      </c>
      <c r="BK119" s="194">
        <f>ROUND(I119*H119,1)</f>
        <v>0</v>
      </c>
      <c r="BL119" s="13" t="s">
        <v>168</v>
      </c>
      <c r="BM119" s="13" t="s">
        <v>259</v>
      </c>
    </row>
    <row r="120" spans="2:47" s="1" customFormat="1" ht="12">
      <c r="B120" s="34"/>
      <c r="C120" s="35"/>
      <c r="D120" s="195" t="s">
        <v>171</v>
      </c>
      <c r="E120" s="35"/>
      <c r="F120" s="196" t="s">
        <v>260</v>
      </c>
      <c r="G120" s="35"/>
      <c r="H120" s="35"/>
      <c r="I120" s="139"/>
      <c r="J120" s="35"/>
      <c r="K120" s="35"/>
      <c r="L120" s="39"/>
      <c r="M120" s="197"/>
      <c r="N120" s="75"/>
      <c r="O120" s="75"/>
      <c r="P120" s="75"/>
      <c r="Q120" s="75"/>
      <c r="R120" s="75"/>
      <c r="S120" s="75"/>
      <c r="T120" s="76"/>
      <c r="AT120" s="13" t="s">
        <v>171</v>
      </c>
      <c r="AU120" s="13" t="s">
        <v>70</v>
      </c>
    </row>
    <row r="121" spans="2:65" s="1" customFormat="1" ht="16.5" customHeight="1">
      <c r="B121" s="34"/>
      <c r="C121" s="198" t="s">
        <v>261</v>
      </c>
      <c r="D121" s="198" t="s">
        <v>173</v>
      </c>
      <c r="E121" s="199" t="s">
        <v>262</v>
      </c>
      <c r="F121" s="200" t="s">
        <v>263</v>
      </c>
      <c r="G121" s="201" t="s">
        <v>221</v>
      </c>
      <c r="H121" s="202">
        <v>186</v>
      </c>
      <c r="I121" s="203"/>
      <c r="J121" s="202">
        <f>ROUND(I121*H121,1)</f>
        <v>0</v>
      </c>
      <c r="K121" s="200" t="s">
        <v>1</v>
      </c>
      <c r="L121" s="204"/>
      <c r="M121" s="205" t="s">
        <v>1</v>
      </c>
      <c r="N121" s="206" t="s">
        <v>41</v>
      </c>
      <c r="O121" s="75"/>
      <c r="P121" s="192">
        <f>O121*H121</f>
        <v>0</v>
      </c>
      <c r="Q121" s="192">
        <v>0.0015</v>
      </c>
      <c r="R121" s="192">
        <f>Q121*H121</f>
        <v>0.279</v>
      </c>
      <c r="S121" s="192">
        <v>0</v>
      </c>
      <c r="T121" s="193">
        <f>S121*H121</f>
        <v>0</v>
      </c>
      <c r="AR121" s="13" t="s">
        <v>177</v>
      </c>
      <c r="AT121" s="13" t="s">
        <v>173</v>
      </c>
      <c r="AU121" s="13" t="s">
        <v>70</v>
      </c>
      <c r="AY121" s="13" t="s">
        <v>169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3" t="s">
        <v>77</v>
      </c>
      <c r="BK121" s="194">
        <f>ROUND(I121*H121,1)</f>
        <v>0</v>
      </c>
      <c r="BL121" s="13" t="s">
        <v>168</v>
      </c>
      <c r="BM121" s="13" t="s">
        <v>264</v>
      </c>
    </row>
    <row r="122" spans="2:47" s="1" customFormat="1" ht="12">
      <c r="B122" s="34"/>
      <c r="C122" s="35"/>
      <c r="D122" s="195" t="s">
        <v>171</v>
      </c>
      <c r="E122" s="35"/>
      <c r="F122" s="196" t="s">
        <v>263</v>
      </c>
      <c r="G122" s="35"/>
      <c r="H122" s="35"/>
      <c r="I122" s="139"/>
      <c r="J122" s="35"/>
      <c r="K122" s="35"/>
      <c r="L122" s="39"/>
      <c r="M122" s="197"/>
      <c r="N122" s="75"/>
      <c r="O122" s="75"/>
      <c r="P122" s="75"/>
      <c r="Q122" s="75"/>
      <c r="R122" s="75"/>
      <c r="S122" s="75"/>
      <c r="T122" s="76"/>
      <c r="AT122" s="13" t="s">
        <v>171</v>
      </c>
      <c r="AU122" s="13" t="s">
        <v>70</v>
      </c>
    </row>
    <row r="123" spans="2:65" s="1" customFormat="1" ht="16.5" customHeight="1">
      <c r="B123" s="34"/>
      <c r="C123" s="198" t="s">
        <v>265</v>
      </c>
      <c r="D123" s="198" t="s">
        <v>173</v>
      </c>
      <c r="E123" s="199" t="s">
        <v>266</v>
      </c>
      <c r="F123" s="200" t="s">
        <v>267</v>
      </c>
      <c r="G123" s="201" t="s">
        <v>221</v>
      </c>
      <c r="H123" s="202">
        <v>747</v>
      </c>
      <c r="I123" s="203"/>
      <c r="J123" s="202">
        <f>ROUND(I123*H123,1)</f>
        <v>0</v>
      </c>
      <c r="K123" s="200" t="s">
        <v>1</v>
      </c>
      <c r="L123" s="204"/>
      <c r="M123" s="205" t="s">
        <v>1</v>
      </c>
      <c r="N123" s="206" t="s">
        <v>41</v>
      </c>
      <c r="O123" s="75"/>
      <c r="P123" s="192">
        <f>O123*H123</f>
        <v>0</v>
      </c>
      <c r="Q123" s="192">
        <v>0.0015</v>
      </c>
      <c r="R123" s="192">
        <f>Q123*H123</f>
        <v>1.1205</v>
      </c>
      <c r="S123" s="192">
        <v>0</v>
      </c>
      <c r="T123" s="193">
        <f>S123*H123</f>
        <v>0</v>
      </c>
      <c r="AR123" s="13" t="s">
        <v>177</v>
      </c>
      <c r="AT123" s="13" t="s">
        <v>173</v>
      </c>
      <c r="AU123" s="13" t="s">
        <v>70</v>
      </c>
      <c r="AY123" s="13" t="s">
        <v>169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3" t="s">
        <v>77</v>
      </c>
      <c r="BK123" s="194">
        <f>ROUND(I123*H123,1)</f>
        <v>0</v>
      </c>
      <c r="BL123" s="13" t="s">
        <v>168</v>
      </c>
      <c r="BM123" s="13" t="s">
        <v>268</v>
      </c>
    </row>
    <row r="124" spans="2:47" s="1" customFormat="1" ht="12">
      <c r="B124" s="34"/>
      <c r="C124" s="35"/>
      <c r="D124" s="195" t="s">
        <v>171</v>
      </c>
      <c r="E124" s="35"/>
      <c r="F124" s="196" t="s">
        <v>267</v>
      </c>
      <c r="G124" s="35"/>
      <c r="H124" s="35"/>
      <c r="I124" s="139"/>
      <c r="J124" s="35"/>
      <c r="K124" s="35"/>
      <c r="L124" s="39"/>
      <c r="M124" s="197"/>
      <c r="N124" s="75"/>
      <c r="O124" s="75"/>
      <c r="P124" s="75"/>
      <c r="Q124" s="75"/>
      <c r="R124" s="75"/>
      <c r="S124" s="75"/>
      <c r="T124" s="76"/>
      <c r="AT124" s="13" t="s">
        <v>171</v>
      </c>
      <c r="AU124" s="13" t="s">
        <v>70</v>
      </c>
    </row>
    <row r="125" spans="2:65" s="1" customFormat="1" ht="16.5" customHeight="1">
      <c r="B125" s="34"/>
      <c r="C125" s="198" t="s">
        <v>269</v>
      </c>
      <c r="D125" s="198" t="s">
        <v>173</v>
      </c>
      <c r="E125" s="199" t="s">
        <v>270</v>
      </c>
      <c r="F125" s="200" t="s">
        <v>271</v>
      </c>
      <c r="G125" s="201" t="s">
        <v>221</v>
      </c>
      <c r="H125" s="202">
        <v>473</v>
      </c>
      <c r="I125" s="203"/>
      <c r="J125" s="202">
        <f>ROUND(I125*H125,1)</f>
        <v>0</v>
      </c>
      <c r="K125" s="200" t="s">
        <v>1</v>
      </c>
      <c r="L125" s="204"/>
      <c r="M125" s="205" t="s">
        <v>1</v>
      </c>
      <c r="N125" s="206" t="s">
        <v>41</v>
      </c>
      <c r="O125" s="75"/>
      <c r="P125" s="192">
        <f>O125*H125</f>
        <v>0</v>
      </c>
      <c r="Q125" s="192">
        <v>0.0015</v>
      </c>
      <c r="R125" s="192">
        <f>Q125*H125</f>
        <v>0.7095</v>
      </c>
      <c r="S125" s="192">
        <v>0</v>
      </c>
      <c r="T125" s="193">
        <f>S125*H125</f>
        <v>0</v>
      </c>
      <c r="AR125" s="13" t="s">
        <v>177</v>
      </c>
      <c r="AT125" s="13" t="s">
        <v>173</v>
      </c>
      <c r="AU125" s="13" t="s">
        <v>70</v>
      </c>
      <c r="AY125" s="13" t="s">
        <v>169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3" t="s">
        <v>77</v>
      </c>
      <c r="BK125" s="194">
        <f>ROUND(I125*H125,1)</f>
        <v>0</v>
      </c>
      <c r="BL125" s="13" t="s">
        <v>168</v>
      </c>
      <c r="BM125" s="13" t="s">
        <v>272</v>
      </c>
    </row>
    <row r="126" spans="2:47" s="1" customFormat="1" ht="12">
      <c r="B126" s="34"/>
      <c r="C126" s="35"/>
      <c r="D126" s="195" t="s">
        <v>171</v>
      </c>
      <c r="E126" s="35"/>
      <c r="F126" s="196" t="s">
        <v>271</v>
      </c>
      <c r="G126" s="35"/>
      <c r="H126" s="35"/>
      <c r="I126" s="139"/>
      <c r="J126" s="35"/>
      <c r="K126" s="35"/>
      <c r="L126" s="39"/>
      <c r="M126" s="197"/>
      <c r="N126" s="75"/>
      <c r="O126" s="75"/>
      <c r="P126" s="75"/>
      <c r="Q126" s="75"/>
      <c r="R126" s="75"/>
      <c r="S126" s="75"/>
      <c r="T126" s="76"/>
      <c r="AT126" s="13" t="s">
        <v>171</v>
      </c>
      <c r="AU126" s="13" t="s">
        <v>70</v>
      </c>
    </row>
    <row r="127" spans="2:65" s="1" customFormat="1" ht="16.5" customHeight="1">
      <c r="B127" s="34"/>
      <c r="C127" s="198" t="s">
        <v>7</v>
      </c>
      <c r="D127" s="198" t="s">
        <v>173</v>
      </c>
      <c r="E127" s="199" t="s">
        <v>273</v>
      </c>
      <c r="F127" s="200" t="s">
        <v>274</v>
      </c>
      <c r="G127" s="201" t="s">
        <v>221</v>
      </c>
      <c r="H127" s="202">
        <v>378</v>
      </c>
      <c r="I127" s="203"/>
      <c r="J127" s="202">
        <f>ROUND(I127*H127,1)</f>
        <v>0</v>
      </c>
      <c r="K127" s="200" t="s">
        <v>1</v>
      </c>
      <c r="L127" s="204"/>
      <c r="M127" s="205" t="s">
        <v>1</v>
      </c>
      <c r="N127" s="206" t="s">
        <v>41</v>
      </c>
      <c r="O127" s="75"/>
      <c r="P127" s="192">
        <f>O127*H127</f>
        <v>0</v>
      </c>
      <c r="Q127" s="192">
        <v>0.0015</v>
      </c>
      <c r="R127" s="192">
        <f>Q127*H127</f>
        <v>0.5670000000000001</v>
      </c>
      <c r="S127" s="192">
        <v>0</v>
      </c>
      <c r="T127" s="193">
        <f>S127*H127</f>
        <v>0</v>
      </c>
      <c r="AR127" s="13" t="s">
        <v>177</v>
      </c>
      <c r="AT127" s="13" t="s">
        <v>173</v>
      </c>
      <c r="AU127" s="13" t="s">
        <v>70</v>
      </c>
      <c r="AY127" s="13" t="s">
        <v>169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3" t="s">
        <v>77</v>
      </c>
      <c r="BK127" s="194">
        <f>ROUND(I127*H127,1)</f>
        <v>0</v>
      </c>
      <c r="BL127" s="13" t="s">
        <v>168</v>
      </c>
      <c r="BM127" s="13" t="s">
        <v>275</v>
      </c>
    </row>
    <row r="128" spans="2:47" s="1" customFormat="1" ht="12">
      <c r="B128" s="34"/>
      <c r="C128" s="35"/>
      <c r="D128" s="195" t="s">
        <v>171</v>
      </c>
      <c r="E128" s="35"/>
      <c r="F128" s="196" t="s">
        <v>274</v>
      </c>
      <c r="G128" s="35"/>
      <c r="H128" s="35"/>
      <c r="I128" s="139"/>
      <c r="J128" s="35"/>
      <c r="K128" s="35"/>
      <c r="L128" s="39"/>
      <c r="M128" s="197"/>
      <c r="N128" s="75"/>
      <c r="O128" s="75"/>
      <c r="P128" s="75"/>
      <c r="Q128" s="75"/>
      <c r="R128" s="75"/>
      <c r="S128" s="75"/>
      <c r="T128" s="76"/>
      <c r="AT128" s="13" t="s">
        <v>171</v>
      </c>
      <c r="AU128" s="13" t="s">
        <v>70</v>
      </c>
    </row>
    <row r="129" spans="2:65" s="1" customFormat="1" ht="16.5" customHeight="1">
      <c r="B129" s="34"/>
      <c r="C129" s="198" t="s">
        <v>276</v>
      </c>
      <c r="D129" s="198" t="s">
        <v>173</v>
      </c>
      <c r="E129" s="199" t="s">
        <v>277</v>
      </c>
      <c r="F129" s="200" t="s">
        <v>278</v>
      </c>
      <c r="G129" s="201" t="s">
        <v>221</v>
      </c>
      <c r="H129" s="202">
        <v>137</v>
      </c>
      <c r="I129" s="203"/>
      <c r="J129" s="202">
        <f>ROUND(I129*H129,1)</f>
        <v>0</v>
      </c>
      <c r="K129" s="200" t="s">
        <v>1</v>
      </c>
      <c r="L129" s="204"/>
      <c r="M129" s="205" t="s">
        <v>1</v>
      </c>
      <c r="N129" s="206" t="s">
        <v>41</v>
      </c>
      <c r="O129" s="75"/>
      <c r="P129" s="192">
        <f>O129*H129</f>
        <v>0</v>
      </c>
      <c r="Q129" s="192">
        <v>0.0015</v>
      </c>
      <c r="R129" s="192">
        <f>Q129*H129</f>
        <v>0.20550000000000002</v>
      </c>
      <c r="S129" s="192">
        <v>0</v>
      </c>
      <c r="T129" s="193">
        <f>S129*H129</f>
        <v>0</v>
      </c>
      <c r="AR129" s="13" t="s">
        <v>177</v>
      </c>
      <c r="AT129" s="13" t="s">
        <v>173</v>
      </c>
      <c r="AU129" s="13" t="s">
        <v>70</v>
      </c>
      <c r="AY129" s="13" t="s">
        <v>169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3" t="s">
        <v>77</v>
      </c>
      <c r="BK129" s="194">
        <f>ROUND(I129*H129,1)</f>
        <v>0</v>
      </c>
      <c r="BL129" s="13" t="s">
        <v>168</v>
      </c>
      <c r="BM129" s="13" t="s">
        <v>279</v>
      </c>
    </row>
    <row r="130" spans="2:47" s="1" customFormat="1" ht="12">
      <c r="B130" s="34"/>
      <c r="C130" s="35"/>
      <c r="D130" s="195" t="s">
        <v>171</v>
      </c>
      <c r="E130" s="35"/>
      <c r="F130" s="196" t="s">
        <v>278</v>
      </c>
      <c r="G130" s="35"/>
      <c r="H130" s="35"/>
      <c r="I130" s="139"/>
      <c r="J130" s="35"/>
      <c r="K130" s="35"/>
      <c r="L130" s="39"/>
      <c r="M130" s="197"/>
      <c r="N130" s="75"/>
      <c r="O130" s="75"/>
      <c r="P130" s="75"/>
      <c r="Q130" s="75"/>
      <c r="R130" s="75"/>
      <c r="S130" s="75"/>
      <c r="T130" s="76"/>
      <c r="AT130" s="13" t="s">
        <v>171</v>
      </c>
      <c r="AU130" s="13" t="s">
        <v>70</v>
      </c>
    </row>
    <row r="131" spans="2:65" s="1" customFormat="1" ht="16.5" customHeight="1">
      <c r="B131" s="34"/>
      <c r="C131" s="198" t="s">
        <v>280</v>
      </c>
      <c r="D131" s="198" t="s">
        <v>173</v>
      </c>
      <c r="E131" s="199" t="s">
        <v>281</v>
      </c>
      <c r="F131" s="200" t="s">
        <v>282</v>
      </c>
      <c r="G131" s="201" t="s">
        <v>221</v>
      </c>
      <c r="H131" s="202">
        <v>509</v>
      </c>
      <c r="I131" s="203"/>
      <c r="J131" s="202">
        <f>ROUND(I131*H131,1)</f>
        <v>0</v>
      </c>
      <c r="K131" s="200" t="s">
        <v>1</v>
      </c>
      <c r="L131" s="204"/>
      <c r="M131" s="205" t="s">
        <v>1</v>
      </c>
      <c r="N131" s="206" t="s">
        <v>41</v>
      </c>
      <c r="O131" s="75"/>
      <c r="P131" s="192">
        <f>O131*H131</f>
        <v>0</v>
      </c>
      <c r="Q131" s="192">
        <v>0.0012</v>
      </c>
      <c r="R131" s="192">
        <f>Q131*H131</f>
        <v>0.6107999999999999</v>
      </c>
      <c r="S131" s="192">
        <v>0</v>
      </c>
      <c r="T131" s="193">
        <f>S131*H131</f>
        <v>0</v>
      </c>
      <c r="AR131" s="13" t="s">
        <v>177</v>
      </c>
      <c r="AT131" s="13" t="s">
        <v>173</v>
      </c>
      <c r="AU131" s="13" t="s">
        <v>70</v>
      </c>
      <c r="AY131" s="13" t="s">
        <v>169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3" t="s">
        <v>77</v>
      </c>
      <c r="BK131" s="194">
        <f>ROUND(I131*H131,1)</f>
        <v>0</v>
      </c>
      <c r="BL131" s="13" t="s">
        <v>168</v>
      </c>
      <c r="BM131" s="13" t="s">
        <v>283</v>
      </c>
    </row>
    <row r="132" spans="2:47" s="1" customFormat="1" ht="12">
      <c r="B132" s="34"/>
      <c r="C132" s="35"/>
      <c r="D132" s="195" t="s">
        <v>171</v>
      </c>
      <c r="E132" s="35"/>
      <c r="F132" s="196" t="s">
        <v>282</v>
      </c>
      <c r="G132" s="35"/>
      <c r="H132" s="35"/>
      <c r="I132" s="139"/>
      <c r="J132" s="35"/>
      <c r="K132" s="35"/>
      <c r="L132" s="39"/>
      <c r="M132" s="197"/>
      <c r="N132" s="75"/>
      <c r="O132" s="75"/>
      <c r="P132" s="75"/>
      <c r="Q132" s="75"/>
      <c r="R132" s="75"/>
      <c r="S132" s="75"/>
      <c r="T132" s="76"/>
      <c r="AT132" s="13" t="s">
        <v>171</v>
      </c>
      <c r="AU132" s="13" t="s">
        <v>70</v>
      </c>
    </row>
    <row r="133" spans="2:65" s="1" customFormat="1" ht="16.5" customHeight="1">
      <c r="B133" s="34"/>
      <c r="C133" s="198" t="s">
        <v>284</v>
      </c>
      <c r="D133" s="198" t="s">
        <v>173</v>
      </c>
      <c r="E133" s="199" t="s">
        <v>285</v>
      </c>
      <c r="F133" s="200" t="s">
        <v>286</v>
      </c>
      <c r="G133" s="201" t="s">
        <v>221</v>
      </c>
      <c r="H133" s="202">
        <v>533</v>
      </c>
      <c r="I133" s="203"/>
      <c r="J133" s="202">
        <f>ROUND(I133*H133,1)</f>
        <v>0</v>
      </c>
      <c r="K133" s="200" t="s">
        <v>1</v>
      </c>
      <c r="L133" s="204"/>
      <c r="M133" s="205" t="s">
        <v>1</v>
      </c>
      <c r="N133" s="206" t="s">
        <v>41</v>
      </c>
      <c r="O133" s="75"/>
      <c r="P133" s="192">
        <f>O133*H133</f>
        <v>0</v>
      </c>
      <c r="Q133" s="192">
        <v>0.0012</v>
      </c>
      <c r="R133" s="192">
        <f>Q133*H133</f>
        <v>0.6396</v>
      </c>
      <c r="S133" s="192">
        <v>0</v>
      </c>
      <c r="T133" s="193">
        <f>S133*H133</f>
        <v>0</v>
      </c>
      <c r="AR133" s="13" t="s">
        <v>177</v>
      </c>
      <c r="AT133" s="13" t="s">
        <v>173</v>
      </c>
      <c r="AU133" s="13" t="s">
        <v>70</v>
      </c>
      <c r="AY133" s="13" t="s">
        <v>169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3" t="s">
        <v>77</v>
      </c>
      <c r="BK133" s="194">
        <f>ROUND(I133*H133,1)</f>
        <v>0</v>
      </c>
      <c r="BL133" s="13" t="s">
        <v>168</v>
      </c>
      <c r="BM133" s="13" t="s">
        <v>287</v>
      </c>
    </row>
    <row r="134" spans="2:65" s="1" customFormat="1" ht="16.5" customHeight="1">
      <c r="B134" s="34"/>
      <c r="C134" s="198" t="s">
        <v>288</v>
      </c>
      <c r="D134" s="198" t="s">
        <v>173</v>
      </c>
      <c r="E134" s="199" t="s">
        <v>289</v>
      </c>
      <c r="F134" s="200" t="s">
        <v>290</v>
      </c>
      <c r="G134" s="201" t="s">
        <v>221</v>
      </c>
      <c r="H134" s="202">
        <v>536</v>
      </c>
      <c r="I134" s="203"/>
      <c r="J134" s="202">
        <f>ROUND(I134*H134,1)</f>
        <v>0</v>
      </c>
      <c r="K134" s="200" t="s">
        <v>1</v>
      </c>
      <c r="L134" s="204"/>
      <c r="M134" s="205" t="s">
        <v>1</v>
      </c>
      <c r="N134" s="206" t="s">
        <v>41</v>
      </c>
      <c r="O134" s="75"/>
      <c r="P134" s="192">
        <f>O134*H134</f>
        <v>0</v>
      </c>
      <c r="Q134" s="192">
        <v>0.0012</v>
      </c>
      <c r="R134" s="192">
        <f>Q134*H134</f>
        <v>0.6432</v>
      </c>
      <c r="S134" s="192">
        <v>0</v>
      </c>
      <c r="T134" s="193">
        <f>S134*H134</f>
        <v>0</v>
      </c>
      <c r="AR134" s="13" t="s">
        <v>177</v>
      </c>
      <c r="AT134" s="13" t="s">
        <v>173</v>
      </c>
      <c r="AU134" s="13" t="s">
        <v>70</v>
      </c>
      <c r="AY134" s="13" t="s">
        <v>169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3" t="s">
        <v>77</v>
      </c>
      <c r="BK134" s="194">
        <f>ROUND(I134*H134,1)</f>
        <v>0</v>
      </c>
      <c r="BL134" s="13" t="s">
        <v>168</v>
      </c>
      <c r="BM134" s="13" t="s">
        <v>291</v>
      </c>
    </row>
    <row r="135" spans="2:47" s="1" customFormat="1" ht="12">
      <c r="B135" s="34"/>
      <c r="C135" s="35"/>
      <c r="D135" s="195" t="s">
        <v>171</v>
      </c>
      <c r="E135" s="35"/>
      <c r="F135" s="196" t="s">
        <v>290</v>
      </c>
      <c r="G135" s="35"/>
      <c r="H135" s="35"/>
      <c r="I135" s="139"/>
      <c r="J135" s="35"/>
      <c r="K135" s="35"/>
      <c r="L135" s="39"/>
      <c r="M135" s="197"/>
      <c r="N135" s="75"/>
      <c r="O135" s="75"/>
      <c r="P135" s="75"/>
      <c r="Q135" s="75"/>
      <c r="R135" s="75"/>
      <c r="S135" s="75"/>
      <c r="T135" s="76"/>
      <c r="AT135" s="13" t="s">
        <v>171</v>
      </c>
      <c r="AU135" s="13" t="s">
        <v>70</v>
      </c>
    </row>
    <row r="136" spans="2:65" s="1" customFormat="1" ht="16.5" customHeight="1">
      <c r="B136" s="34"/>
      <c r="C136" s="198" t="s">
        <v>292</v>
      </c>
      <c r="D136" s="198" t="s">
        <v>173</v>
      </c>
      <c r="E136" s="199" t="s">
        <v>293</v>
      </c>
      <c r="F136" s="200" t="s">
        <v>294</v>
      </c>
      <c r="G136" s="201" t="s">
        <v>221</v>
      </c>
      <c r="H136" s="202">
        <v>217</v>
      </c>
      <c r="I136" s="203"/>
      <c r="J136" s="202">
        <f>ROUND(I136*H136,1)</f>
        <v>0</v>
      </c>
      <c r="K136" s="200" t="s">
        <v>1</v>
      </c>
      <c r="L136" s="204"/>
      <c r="M136" s="205" t="s">
        <v>1</v>
      </c>
      <c r="N136" s="206" t="s">
        <v>41</v>
      </c>
      <c r="O136" s="75"/>
      <c r="P136" s="192">
        <f>O136*H136</f>
        <v>0</v>
      </c>
      <c r="Q136" s="192">
        <v>0.0012</v>
      </c>
      <c r="R136" s="192">
        <f>Q136*H136</f>
        <v>0.26039999999999996</v>
      </c>
      <c r="S136" s="192">
        <v>0</v>
      </c>
      <c r="T136" s="193">
        <f>S136*H136</f>
        <v>0</v>
      </c>
      <c r="AR136" s="13" t="s">
        <v>177</v>
      </c>
      <c r="AT136" s="13" t="s">
        <v>173</v>
      </c>
      <c r="AU136" s="13" t="s">
        <v>70</v>
      </c>
      <c r="AY136" s="13" t="s">
        <v>169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3" t="s">
        <v>77</v>
      </c>
      <c r="BK136" s="194">
        <f>ROUND(I136*H136,1)</f>
        <v>0</v>
      </c>
      <c r="BL136" s="13" t="s">
        <v>168</v>
      </c>
      <c r="BM136" s="13" t="s">
        <v>295</v>
      </c>
    </row>
    <row r="137" spans="2:65" s="1" customFormat="1" ht="16.5" customHeight="1">
      <c r="B137" s="34"/>
      <c r="C137" s="198" t="s">
        <v>296</v>
      </c>
      <c r="D137" s="198" t="s">
        <v>173</v>
      </c>
      <c r="E137" s="199" t="s">
        <v>297</v>
      </c>
      <c r="F137" s="200" t="s">
        <v>298</v>
      </c>
      <c r="G137" s="201" t="s">
        <v>221</v>
      </c>
      <c r="H137" s="202">
        <v>177</v>
      </c>
      <c r="I137" s="203"/>
      <c r="J137" s="202">
        <f>ROUND(I137*H137,1)</f>
        <v>0</v>
      </c>
      <c r="K137" s="200" t="s">
        <v>1</v>
      </c>
      <c r="L137" s="204"/>
      <c r="M137" s="205" t="s">
        <v>1</v>
      </c>
      <c r="N137" s="206" t="s">
        <v>41</v>
      </c>
      <c r="O137" s="75"/>
      <c r="P137" s="192">
        <f>O137*H137</f>
        <v>0</v>
      </c>
      <c r="Q137" s="192">
        <v>0.0012</v>
      </c>
      <c r="R137" s="192">
        <f>Q137*H137</f>
        <v>0.21239999999999998</v>
      </c>
      <c r="S137" s="192">
        <v>0</v>
      </c>
      <c r="T137" s="193">
        <f>S137*H137</f>
        <v>0</v>
      </c>
      <c r="AR137" s="13" t="s">
        <v>177</v>
      </c>
      <c r="AT137" s="13" t="s">
        <v>173</v>
      </c>
      <c r="AU137" s="13" t="s">
        <v>70</v>
      </c>
      <c r="AY137" s="13" t="s">
        <v>169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3" t="s">
        <v>77</v>
      </c>
      <c r="BK137" s="194">
        <f>ROUND(I137*H137,1)</f>
        <v>0</v>
      </c>
      <c r="BL137" s="13" t="s">
        <v>168</v>
      </c>
      <c r="BM137" s="13" t="s">
        <v>299</v>
      </c>
    </row>
    <row r="138" spans="2:47" s="1" customFormat="1" ht="12">
      <c r="B138" s="34"/>
      <c r="C138" s="35"/>
      <c r="D138" s="195" t="s">
        <v>171</v>
      </c>
      <c r="E138" s="35"/>
      <c r="F138" s="196" t="s">
        <v>298</v>
      </c>
      <c r="G138" s="35"/>
      <c r="H138" s="35"/>
      <c r="I138" s="139"/>
      <c r="J138" s="35"/>
      <c r="K138" s="35"/>
      <c r="L138" s="39"/>
      <c r="M138" s="197"/>
      <c r="N138" s="75"/>
      <c r="O138" s="75"/>
      <c r="P138" s="75"/>
      <c r="Q138" s="75"/>
      <c r="R138" s="75"/>
      <c r="S138" s="75"/>
      <c r="T138" s="76"/>
      <c r="AT138" s="13" t="s">
        <v>171</v>
      </c>
      <c r="AU138" s="13" t="s">
        <v>70</v>
      </c>
    </row>
    <row r="139" spans="2:65" s="1" customFormat="1" ht="16.5" customHeight="1">
      <c r="B139" s="34"/>
      <c r="C139" s="198" t="s">
        <v>300</v>
      </c>
      <c r="D139" s="198" t="s">
        <v>173</v>
      </c>
      <c r="E139" s="199" t="s">
        <v>301</v>
      </c>
      <c r="F139" s="200" t="s">
        <v>302</v>
      </c>
      <c r="G139" s="201" t="s">
        <v>221</v>
      </c>
      <c r="H139" s="202">
        <v>140</v>
      </c>
      <c r="I139" s="203"/>
      <c r="J139" s="202">
        <f>ROUND(I139*H139,1)</f>
        <v>0</v>
      </c>
      <c r="K139" s="200" t="s">
        <v>1</v>
      </c>
      <c r="L139" s="204"/>
      <c r="M139" s="205" t="s">
        <v>1</v>
      </c>
      <c r="N139" s="206" t="s">
        <v>41</v>
      </c>
      <c r="O139" s="75"/>
      <c r="P139" s="192">
        <f>O139*H139</f>
        <v>0</v>
      </c>
      <c r="Q139" s="192">
        <v>0.0012</v>
      </c>
      <c r="R139" s="192">
        <f>Q139*H139</f>
        <v>0.16799999999999998</v>
      </c>
      <c r="S139" s="192">
        <v>0</v>
      </c>
      <c r="T139" s="193">
        <f>S139*H139</f>
        <v>0</v>
      </c>
      <c r="AR139" s="13" t="s">
        <v>177</v>
      </c>
      <c r="AT139" s="13" t="s">
        <v>173</v>
      </c>
      <c r="AU139" s="13" t="s">
        <v>70</v>
      </c>
      <c r="AY139" s="13" t="s">
        <v>169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3" t="s">
        <v>77</v>
      </c>
      <c r="BK139" s="194">
        <f>ROUND(I139*H139,1)</f>
        <v>0</v>
      </c>
      <c r="BL139" s="13" t="s">
        <v>168</v>
      </c>
      <c r="BM139" s="13" t="s">
        <v>303</v>
      </c>
    </row>
    <row r="140" spans="2:47" s="1" customFormat="1" ht="12">
      <c r="B140" s="34"/>
      <c r="C140" s="35"/>
      <c r="D140" s="195" t="s">
        <v>171</v>
      </c>
      <c r="E140" s="35"/>
      <c r="F140" s="196" t="s">
        <v>302</v>
      </c>
      <c r="G140" s="35"/>
      <c r="H140" s="35"/>
      <c r="I140" s="139"/>
      <c r="J140" s="35"/>
      <c r="K140" s="35"/>
      <c r="L140" s="39"/>
      <c r="M140" s="197"/>
      <c r="N140" s="75"/>
      <c r="O140" s="75"/>
      <c r="P140" s="75"/>
      <c r="Q140" s="75"/>
      <c r="R140" s="75"/>
      <c r="S140" s="75"/>
      <c r="T140" s="76"/>
      <c r="AT140" s="13" t="s">
        <v>171</v>
      </c>
      <c r="AU140" s="13" t="s">
        <v>70</v>
      </c>
    </row>
    <row r="141" spans="2:65" s="1" customFormat="1" ht="16.5" customHeight="1">
      <c r="B141" s="34"/>
      <c r="C141" s="184" t="s">
        <v>304</v>
      </c>
      <c r="D141" s="184" t="s">
        <v>163</v>
      </c>
      <c r="E141" s="185" t="s">
        <v>305</v>
      </c>
      <c r="F141" s="186" t="s">
        <v>306</v>
      </c>
      <c r="G141" s="187" t="s">
        <v>221</v>
      </c>
      <c r="H141" s="188">
        <v>2342</v>
      </c>
      <c r="I141" s="189"/>
      <c r="J141" s="188">
        <f>ROUND(I141*H141,1)</f>
        <v>0</v>
      </c>
      <c r="K141" s="186" t="s">
        <v>1</v>
      </c>
      <c r="L141" s="39"/>
      <c r="M141" s="190" t="s">
        <v>1</v>
      </c>
      <c r="N141" s="191" t="s">
        <v>41</v>
      </c>
      <c r="O141" s="75"/>
      <c r="P141" s="192">
        <f>O141*H141</f>
        <v>0</v>
      </c>
      <c r="Q141" s="192">
        <v>0.0026</v>
      </c>
      <c r="R141" s="192">
        <f>Q141*H141</f>
        <v>6.0892</v>
      </c>
      <c r="S141" s="192">
        <v>0</v>
      </c>
      <c r="T141" s="193">
        <f>S141*H141</f>
        <v>0</v>
      </c>
      <c r="AR141" s="13" t="s">
        <v>168</v>
      </c>
      <c r="AT141" s="13" t="s">
        <v>163</v>
      </c>
      <c r="AU141" s="13" t="s">
        <v>70</v>
      </c>
      <c r="AY141" s="13" t="s">
        <v>169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3" t="s">
        <v>77</v>
      </c>
      <c r="BK141" s="194">
        <f>ROUND(I141*H141,1)</f>
        <v>0</v>
      </c>
      <c r="BL141" s="13" t="s">
        <v>168</v>
      </c>
      <c r="BM141" s="13" t="s">
        <v>307</v>
      </c>
    </row>
    <row r="142" spans="2:47" s="1" customFormat="1" ht="12">
      <c r="B142" s="34"/>
      <c r="C142" s="35"/>
      <c r="D142" s="195" t="s">
        <v>171</v>
      </c>
      <c r="E142" s="35"/>
      <c r="F142" s="196" t="s">
        <v>308</v>
      </c>
      <c r="G142" s="35"/>
      <c r="H142" s="35"/>
      <c r="I142" s="139"/>
      <c r="J142" s="35"/>
      <c r="K142" s="35"/>
      <c r="L142" s="39"/>
      <c r="M142" s="197"/>
      <c r="N142" s="75"/>
      <c r="O142" s="75"/>
      <c r="P142" s="75"/>
      <c r="Q142" s="75"/>
      <c r="R142" s="75"/>
      <c r="S142" s="75"/>
      <c r="T142" s="76"/>
      <c r="AT142" s="13" t="s">
        <v>171</v>
      </c>
      <c r="AU142" s="13" t="s">
        <v>70</v>
      </c>
    </row>
    <row r="143" spans="2:65" s="1" customFormat="1" ht="16.5" customHeight="1">
      <c r="B143" s="34"/>
      <c r="C143" s="184" t="s">
        <v>309</v>
      </c>
      <c r="D143" s="184" t="s">
        <v>163</v>
      </c>
      <c r="E143" s="185" t="s">
        <v>310</v>
      </c>
      <c r="F143" s="186" t="s">
        <v>311</v>
      </c>
      <c r="G143" s="187" t="s">
        <v>312</v>
      </c>
      <c r="H143" s="188">
        <v>21.12</v>
      </c>
      <c r="I143" s="189"/>
      <c r="J143" s="188">
        <f>ROUND(I143*H143,1)</f>
        <v>0</v>
      </c>
      <c r="K143" s="186" t="s">
        <v>167</v>
      </c>
      <c r="L143" s="39"/>
      <c r="M143" s="190" t="s">
        <v>1</v>
      </c>
      <c r="N143" s="191" t="s">
        <v>41</v>
      </c>
      <c r="O143" s="75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13" t="s">
        <v>168</v>
      </c>
      <c r="AT143" s="13" t="s">
        <v>163</v>
      </c>
      <c r="AU143" s="13" t="s">
        <v>70</v>
      </c>
      <c r="AY143" s="13" t="s">
        <v>169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3" t="s">
        <v>77</v>
      </c>
      <c r="BK143" s="194">
        <f>ROUND(I143*H143,1)</f>
        <v>0</v>
      </c>
      <c r="BL143" s="13" t="s">
        <v>168</v>
      </c>
      <c r="BM143" s="13" t="s">
        <v>313</v>
      </c>
    </row>
    <row r="144" spans="2:47" s="1" customFormat="1" ht="12">
      <c r="B144" s="34"/>
      <c r="C144" s="35"/>
      <c r="D144" s="195" t="s">
        <v>171</v>
      </c>
      <c r="E144" s="35"/>
      <c r="F144" s="196" t="s">
        <v>314</v>
      </c>
      <c r="G144" s="35"/>
      <c r="H144" s="35"/>
      <c r="I144" s="139"/>
      <c r="J144" s="35"/>
      <c r="K144" s="35"/>
      <c r="L144" s="39"/>
      <c r="M144" s="197"/>
      <c r="N144" s="75"/>
      <c r="O144" s="75"/>
      <c r="P144" s="75"/>
      <c r="Q144" s="75"/>
      <c r="R144" s="75"/>
      <c r="S144" s="75"/>
      <c r="T144" s="76"/>
      <c r="AT144" s="13" t="s">
        <v>171</v>
      </c>
      <c r="AU144" s="13" t="s">
        <v>70</v>
      </c>
    </row>
    <row r="145" spans="2:51" s="9" customFormat="1" ht="12">
      <c r="B145" s="207"/>
      <c r="C145" s="208"/>
      <c r="D145" s="195" t="s">
        <v>180</v>
      </c>
      <c r="E145" s="209" t="s">
        <v>1</v>
      </c>
      <c r="F145" s="210" t="s">
        <v>315</v>
      </c>
      <c r="G145" s="208"/>
      <c r="H145" s="211">
        <v>21.12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180</v>
      </c>
      <c r="AU145" s="217" t="s">
        <v>70</v>
      </c>
      <c r="AV145" s="9" t="s">
        <v>79</v>
      </c>
      <c r="AW145" s="9" t="s">
        <v>32</v>
      </c>
      <c r="AX145" s="9" t="s">
        <v>77</v>
      </c>
      <c r="AY145" s="217" t="s">
        <v>169</v>
      </c>
    </row>
    <row r="146" spans="2:65" s="1" customFormat="1" ht="16.5" customHeight="1">
      <c r="B146" s="34"/>
      <c r="C146" s="184" t="s">
        <v>316</v>
      </c>
      <c r="D146" s="184" t="s">
        <v>163</v>
      </c>
      <c r="E146" s="185" t="s">
        <v>317</v>
      </c>
      <c r="F146" s="186" t="s">
        <v>318</v>
      </c>
      <c r="G146" s="187" t="s">
        <v>312</v>
      </c>
      <c r="H146" s="188">
        <v>23.42</v>
      </c>
      <c r="I146" s="189"/>
      <c r="J146" s="188">
        <f>ROUND(I146*H146,1)</f>
        <v>0</v>
      </c>
      <c r="K146" s="186" t="s">
        <v>209</v>
      </c>
      <c r="L146" s="39"/>
      <c r="M146" s="190" t="s">
        <v>1</v>
      </c>
      <c r="N146" s="191" t="s">
        <v>41</v>
      </c>
      <c r="O146" s="75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13" t="s">
        <v>168</v>
      </c>
      <c r="AT146" s="13" t="s">
        <v>163</v>
      </c>
      <c r="AU146" s="13" t="s">
        <v>70</v>
      </c>
      <c r="AY146" s="13" t="s">
        <v>169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3" t="s">
        <v>77</v>
      </c>
      <c r="BK146" s="194">
        <f>ROUND(I146*H146,1)</f>
        <v>0</v>
      </c>
      <c r="BL146" s="13" t="s">
        <v>168</v>
      </c>
      <c r="BM146" s="13" t="s">
        <v>319</v>
      </c>
    </row>
    <row r="147" spans="2:47" s="1" customFormat="1" ht="12">
      <c r="B147" s="34"/>
      <c r="C147" s="35"/>
      <c r="D147" s="195" t="s">
        <v>171</v>
      </c>
      <c r="E147" s="35"/>
      <c r="F147" s="196" t="s">
        <v>320</v>
      </c>
      <c r="G147" s="35"/>
      <c r="H147" s="35"/>
      <c r="I147" s="139"/>
      <c r="J147" s="35"/>
      <c r="K147" s="35"/>
      <c r="L147" s="39"/>
      <c r="M147" s="197"/>
      <c r="N147" s="75"/>
      <c r="O147" s="75"/>
      <c r="P147" s="75"/>
      <c r="Q147" s="75"/>
      <c r="R147" s="75"/>
      <c r="S147" s="75"/>
      <c r="T147" s="76"/>
      <c r="AT147" s="13" t="s">
        <v>171</v>
      </c>
      <c r="AU147" s="13" t="s">
        <v>70</v>
      </c>
    </row>
    <row r="148" spans="2:51" s="9" customFormat="1" ht="12">
      <c r="B148" s="207"/>
      <c r="C148" s="208"/>
      <c r="D148" s="195" t="s">
        <v>180</v>
      </c>
      <c r="E148" s="209" t="s">
        <v>1</v>
      </c>
      <c r="F148" s="210" t="s">
        <v>321</v>
      </c>
      <c r="G148" s="208"/>
      <c r="H148" s="211">
        <v>23.42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180</v>
      </c>
      <c r="AU148" s="217" t="s">
        <v>70</v>
      </c>
      <c r="AV148" s="9" t="s">
        <v>79</v>
      </c>
      <c r="AW148" s="9" t="s">
        <v>32</v>
      </c>
      <c r="AX148" s="9" t="s">
        <v>77</v>
      </c>
      <c r="AY148" s="217" t="s">
        <v>169</v>
      </c>
    </row>
    <row r="149" spans="2:65" s="1" customFormat="1" ht="16.5" customHeight="1">
      <c r="B149" s="34"/>
      <c r="C149" s="184" t="s">
        <v>322</v>
      </c>
      <c r="D149" s="184" t="s">
        <v>163</v>
      </c>
      <c r="E149" s="185" t="s">
        <v>323</v>
      </c>
      <c r="F149" s="186" t="s">
        <v>324</v>
      </c>
      <c r="G149" s="187" t="s">
        <v>166</v>
      </c>
      <c r="H149" s="188">
        <v>4454</v>
      </c>
      <c r="I149" s="189"/>
      <c r="J149" s="188">
        <f>ROUND(I149*H149,1)</f>
        <v>0</v>
      </c>
      <c r="K149" s="186" t="s">
        <v>167</v>
      </c>
      <c r="L149" s="39"/>
      <c r="M149" s="190" t="s">
        <v>1</v>
      </c>
      <c r="N149" s="191" t="s">
        <v>41</v>
      </c>
      <c r="O149" s="75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3" t="s">
        <v>168</v>
      </c>
      <c r="AT149" s="13" t="s">
        <v>163</v>
      </c>
      <c r="AU149" s="13" t="s">
        <v>70</v>
      </c>
      <c r="AY149" s="13" t="s">
        <v>169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3" t="s">
        <v>77</v>
      </c>
      <c r="BK149" s="194">
        <f>ROUND(I149*H149,1)</f>
        <v>0</v>
      </c>
      <c r="BL149" s="13" t="s">
        <v>168</v>
      </c>
      <c r="BM149" s="13" t="s">
        <v>325</v>
      </c>
    </row>
    <row r="150" spans="2:47" s="1" customFormat="1" ht="12">
      <c r="B150" s="34"/>
      <c r="C150" s="35"/>
      <c r="D150" s="195" t="s">
        <v>171</v>
      </c>
      <c r="E150" s="35"/>
      <c r="F150" s="196" t="s">
        <v>326</v>
      </c>
      <c r="G150" s="35"/>
      <c r="H150" s="35"/>
      <c r="I150" s="139"/>
      <c r="J150" s="35"/>
      <c r="K150" s="35"/>
      <c r="L150" s="39"/>
      <c r="M150" s="197"/>
      <c r="N150" s="75"/>
      <c r="O150" s="75"/>
      <c r="P150" s="75"/>
      <c r="Q150" s="75"/>
      <c r="R150" s="75"/>
      <c r="S150" s="75"/>
      <c r="T150" s="76"/>
      <c r="AT150" s="13" t="s">
        <v>171</v>
      </c>
      <c r="AU150" s="13" t="s">
        <v>70</v>
      </c>
    </row>
    <row r="151" spans="2:65" s="1" customFormat="1" ht="16.5" customHeight="1">
      <c r="B151" s="34"/>
      <c r="C151" s="198" t="s">
        <v>327</v>
      </c>
      <c r="D151" s="198" t="s">
        <v>173</v>
      </c>
      <c r="E151" s="199" t="s">
        <v>328</v>
      </c>
      <c r="F151" s="200" t="s">
        <v>329</v>
      </c>
      <c r="G151" s="201" t="s">
        <v>330</v>
      </c>
      <c r="H151" s="202">
        <v>445.4</v>
      </c>
      <c r="I151" s="203"/>
      <c r="J151" s="202">
        <f>ROUND(I151*H151,1)</f>
        <v>0</v>
      </c>
      <c r="K151" s="200" t="s">
        <v>1</v>
      </c>
      <c r="L151" s="204"/>
      <c r="M151" s="205" t="s">
        <v>1</v>
      </c>
      <c r="N151" s="206" t="s">
        <v>41</v>
      </c>
      <c r="O151" s="75"/>
      <c r="P151" s="192">
        <f>O151*H151</f>
        <v>0</v>
      </c>
      <c r="Q151" s="192">
        <v>0.2</v>
      </c>
      <c r="R151" s="192">
        <f>Q151*H151</f>
        <v>89.08</v>
      </c>
      <c r="S151" s="192">
        <v>0</v>
      </c>
      <c r="T151" s="193">
        <f>S151*H151</f>
        <v>0</v>
      </c>
      <c r="AR151" s="13" t="s">
        <v>177</v>
      </c>
      <c r="AT151" s="13" t="s">
        <v>173</v>
      </c>
      <c r="AU151" s="13" t="s">
        <v>70</v>
      </c>
      <c r="AY151" s="13" t="s">
        <v>169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3" t="s">
        <v>77</v>
      </c>
      <c r="BK151" s="194">
        <f>ROUND(I151*H151,1)</f>
        <v>0</v>
      </c>
      <c r="BL151" s="13" t="s">
        <v>168</v>
      </c>
      <c r="BM151" s="13" t="s">
        <v>331</v>
      </c>
    </row>
    <row r="152" spans="2:47" s="1" customFormat="1" ht="12">
      <c r="B152" s="34"/>
      <c r="C152" s="35"/>
      <c r="D152" s="195" t="s">
        <v>171</v>
      </c>
      <c r="E152" s="35"/>
      <c r="F152" s="196" t="s">
        <v>329</v>
      </c>
      <c r="G152" s="35"/>
      <c r="H152" s="35"/>
      <c r="I152" s="139"/>
      <c r="J152" s="35"/>
      <c r="K152" s="35"/>
      <c r="L152" s="39"/>
      <c r="M152" s="197"/>
      <c r="N152" s="75"/>
      <c r="O152" s="75"/>
      <c r="P152" s="75"/>
      <c r="Q152" s="75"/>
      <c r="R152" s="75"/>
      <c r="S152" s="75"/>
      <c r="T152" s="76"/>
      <c r="AT152" s="13" t="s">
        <v>171</v>
      </c>
      <c r="AU152" s="13" t="s">
        <v>70</v>
      </c>
    </row>
    <row r="153" spans="2:51" s="9" customFormat="1" ht="12">
      <c r="B153" s="207"/>
      <c r="C153" s="208"/>
      <c r="D153" s="195" t="s">
        <v>180</v>
      </c>
      <c r="E153" s="209" t="s">
        <v>1</v>
      </c>
      <c r="F153" s="210" t="s">
        <v>332</v>
      </c>
      <c r="G153" s="208"/>
      <c r="H153" s="211">
        <v>445.4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180</v>
      </c>
      <c r="AU153" s="217" t="s">
        <v>70</v>
      </c>
      <c r="AV153" s="9" t="s">
        <v>79</v>
      </c>
      <c r="AW153" s="9" t="s">
        <v>32</v>
      </c>
      <c r="AX153" s="9" t="s">
        <v>77</v>
      </c>
      <c r="AY153" s="217" t="s">
        <v>169</v>
      </c>
    </row>
    <row r="154" spans="2:65" s="1" customFormat="1" ht="16.5" customHeight="1">
      <c r="B154" s="34"/>
      <c r="C154" s="184" t="s">
        <v>333</v>
      </c>
      <c r="D154" s="184" t="s">
        <v>163</v>
      </c>
      <c r="E154" s="185" t="s">
        <v>334</v>
      </c>
      <c r="F154" s="186" t="s">
        <v>335</v>
      </c>
      <c r="G154" s="187" t="s">
        <v>330</v>
      </c>
      <c r="H154" s="188">
        <v>91.38</v>
      </c>
      <c r="I154" s="189"/>
      <c r="J154" s="188">
        <f>ROUND(I154*H154,1)</f>
        <v>0</v>
      </c>
      <c r="K154" s="186" t="s">
        <v>167</v>
      </c>
      <c r="L154" s="39"/>
      <c r="M154" s="190" t="s">
        <v>1</v>
      </c>
      <c r="N154" s="191" t="s">
        <v>41</v>
      </c>
      <c r="O154" s="75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13" t="s">
        <v>168</v>
      </c>
      <c r="AT154" s="13" t="s">
        <v>163</v>
      </c>
      <c r="AU154" s="13" t="s">
        <v>70</v>
      </c>
      <c r="AY154" s="13" t="s">
        <v>169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3" t="s">
        <v>77</v>
      </c>
      <c r="BK154" s="194">
        <f>ROUND(I154*H154,1)</f>
        <v>0</v>
      </c>
      <c r="BL154" s="13" t="s">
        <v>168</v>
      </c>
      <c r="BM154" s="13" t="s">
        <v>336</v>
      </c>
    </row>
    <row r="155" spans="2:47" s="1" customFormat="1" ht="12">
      <c r="B155" s="34"/>
      <c r="C155" s="35"/>
      <c r="D155" s="195" t="s">
        <v>171</v>
      </c>
      <c r="E155" s="35"/>
      <c r="F155" s="196" t="s">
        <v>337</v>
      </c>
      <c r="G155" s="35"/>
      <c r="H155" s="35"/>
      <c r="I155" s="139"/>
      <c r="J155" s="35"/>
      <c r="K155" s="35"/>
      <c r="L155" s="39"/>
      <c r="M155" s="197"/>
      <c r="N155" s="75"/>
      <c r="O155" s="75"/>
      <c r="P155" s="75"/>
      <c r="Q155" s="75"/>
      <c r="R155" s="75"/>
      <c r="S155" s="75"/>
      <c r="T155" s="76"/>
      <c r="AT155" s="13" t="s">
        <v>171</v>
      </c>
      <c r="AU155" s="13" t="s">
        <v>70</v>
      </c>
    </row>
    <row r="156" spans="2:51" s="9" customFormat="1" ht="12">
      <c r="B156" s="207"/>
      <c r="C156" s="208"/>
      <c r="D156" s="195" t="s">
        <v>180</v>
      </c>
      <c r="E156" s="209" t="s">
        <v>1</v>
      </c>
      <c r="F156" s="210" t="s">
        <v>338</v>
      </c>
      <c r="G156" s="208"/>
      <c r="H156" s="211">
        <v>91.38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180</v>
      </c>
      <c r="AU156" s="217" t="s">
        <v>70</v>
      </c>
      <c r="AV156" s="9" t="s">
        <v>79</v>
      </c>
      <c r="AW156" s="9" t="s">
        <v>32</v>
      </c>
      <c r="AX156" s="9" t="s">
        <v>77</v>
      </c>
      <c r="AY156" s="217" t="s">
        <v>169</v>
      </c>
    </row>
    <row r="157" spans="2:65" s="1" customFormat="1" ht="16.5" customHeight="1">
      <c r="B157" s="34"/>
      <c r="C157" s="184" t="s">
        <v>339</v>
      </c>
      <c r="D157" s="184" t="s">
        <v>163</v>
      </c>
      <c r="E157" s="185" t="s">
        <v>340</v>
      </c>
      <c r="F157" s="186" t="s">
        <v>341</v>
      </c>
      <c r="G157" s="187" t="s">
        <v>330</v>
      </c>
      <c r="H157" s="188">
        <v>91.38</v>
      </c>
      <c r="I157" s="189"/>
      <c r="J157" s="188">
        <f>ROUND(I157*H157,1)</f>
        <v>0</v>
      </c>
      <c r="K157" s="186" t="s">
        <v>167</v>
      </c>
      <c r="L157" s="39"/>
      <c r="M157" s="190" t="s">
        <v>1</v>
      </c>
      <c r="N157" s="191" t="s">
        <v>41</v>
      </c>
      <c r="O157" s="75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13" t="s">
        <v>168</v>
      </c>
      <c r="AT157" s="13" t="s">
        <v>163</v>
      </c>
      <c r="AU157" s="13" t="s">
        <v>70</v>
      </c>
      <c r="AY157" s="13" t="s">
        <v>169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3" t="s">
        <v>77</v>
      </c>
      <c r="BK157" s="194">
        <f>ROUND(I157*H157,1)</f>
        <v>0</v>
      </c>
      <c r="BL157" s="13" t="s">
        <v>168</v>
      </c>
      <c r="BM157" s="13" t="s">
        <v>342</v>
      </c>
    </row>
    <row r="158" spans="2:47" s="1" customFormat="1" ht="12">
      <c r="B158" s="34"/>
      <c r="C158" s="35"/>
      <c r="D158" s="195" t="s">
        <v>171</v>
      </c>
      <c r="E158" s="35"/>
      <c r="F158" s="196" t="s">
        <v>343</v>
      </c>
      <c r="G158" s="35"/>
      <c r="H158" s="35"/>
      <c r="I158" s="139"/>
      <c r="J158" s="35"/>
      <c r="K158" s="35"/>
      <c r="L158" s="39"/>
      <c r="M158" s="197"/>
      <c r="N158" s="75"/>
      <c r="O158" s="75"/>
      <c r="P158" s="75"/>
      <c r="Q158" s="75"/>
      <c r="R158" s="75"/>
      <c r="S158" s="75"/>
      <c r="T158" s="76"/>
      <c r="AT158" s="13" t="s">
        <v>171</v>
      </c>
      <c r="AU158" s="13" t="s">
        <v>70</v>
      </c>
    </row>
    <row r="159" spans="2:51" s="9" customFormat="1" ht="12">
      <c r="B159" s="207"/>
      <c r="C159" s="208"/>
      <c r="D159" s="195" t="s">
        <v>180</v>
      </c>
      <c r="E159" s="209" t="s">
        <v>1</v>
      </c>
      <c r="F159" s="210" t="s">
        <v>344</v>
      </c>
      <c r="G159" s="208"/>
      <c r="H159" s="211">
        <v>91.38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180</v>
      </c>
      <c r="AU159" s="217" t="s">
        <v>70</v>
      </c>
      <c r="AV159" s="9" t="s">
        <v>79</v>
      </c>
      <c r="AW159" s="9" t="s">
        <v>32</v>
      </c>
      <c r="AX159" s="9" t="s">
        <v>77</v>
      </c>
      <c r="AY159" s="217" t="s">
        <v>169</v>
      </c>
    </row>
    <row r="160" spans="2:65" s="1" customFormat="1" ht="16.5" customHeight="1">
      <c r="B160" s="34"/>
      <c r="C160" s="184" t="s">
        <v>345</v>
      </c>
      <c r="D160" s="184" t="s">
        <v>163</v>
      </c>
      <c r="E160" s="185" t="s">
        <v>346</v>
      </c>
      <c r="F160" s="186" t="s">
        <v>347</v>
      </c>
      <c r="G160" s="187" t="s">
        <v>330</v>
      </c>
      <c r="H160" s="188">
        <v>365.52</v>
      </c>
      <c r="I160" s="189"/>
      <c r="J160" s="188">
        <f>ROUND(I160*H160,1)</f>
        <v>0</v>
      </c>
      <c r="K160" s="186" t="s">
        <v>167</v>
      </c>
      <c r="L160" s="39"/>
      <c r="M160" s="190" t="s">
        <v>1</v>
      </c>
      <c r="N160" s="191" t="s">
        <v>41</v>
      </c>
      <c r="O160" s="75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13" t="s">
        <v>168</v>
      </c>
      <c r="AT160" s="13" t="s">
        <v>163</v>
      </c>
      <c r="AU160" s="13" t="s">
        <v>70</v>
      </c>
      <c r="AY160" s="13" t="s">
        <v>169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3" t="s">
        <v>77</v>
      </c>
      <c r="BK160" s="194">
        <f>ROUND(I160*H160,1)</f>
        <v>0</v>
      </c>
      <c r="BL160" s="13" t="s">
        <v>168</v>
      </c>
      <c r="BM160" s="13" t="s">
        <v>348</v>
      </c>
    </row>
    <row r="161" spans="2:47" s="1" customFormat="1" ht="12">
      <c r="B161" s="34"/>
      <c r="C161" s="35"/>
      <c r="D161" s="195" t="s">
        <v>171</v>
      </c>
      <c r="E161" s="35"/>
      <c r="F161" s="196" t="s">
        <v>349</v>
      </c>
      <c r="G161" s="35"/>
      <c r="H161" s="35"/>
      <c r="I161" s="139"/>
      <c r="J161" s="35"/>
      <c r="K161" s="35"/>
      <c r="L161" s="39"/>
      <c r="M161" s="197"/>
      <c r="N161" s="75"/>
      <c r="O161" s="75"/>
      <c r="P161" s="75"/>
      <c r="Q161" s="75"/>
      <c r="R161" s="75"/>
      <c r="S161" s="75"/>
      <c r="T161" s="76"/>
      <c r="AT161" s="13" t="s">
        <v>171</v>
      </c>
      <c r="AU161" s="13" t="s">
        <v>70</v>
      </c>
    </row>
    <row r="162" spans="2:51" s="9" customFormat="1" ht="12">
      <c r="B162" s="207"/>
      <c r="C162" s="208"/>
      <c r="D162" s="195" t="s">
        <v>180</v>
      </c>
      <c r="E162" s="209" t="s">
        <v>1</v>
      </c>
      <c r="F162" s="210" t="s">
        <v>350</v>
      </c>
      <c r="G162" s="208"/>
      <c r="H162" s="211">
        <v>365.52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180</v>
      </c>
      <c r="AU162" s="217" t="s">
        <v>70</v>
      </c>
      <c r="AV162" s="9" t="s">
        <v>79</v>
      </c>
      <c r="AW162" s="9" t="s">
        <v>32</v>
      </c>
      <c r="AX162" s="9" t="s">
        <v>77</v>
      </c>
      <c r="AY162" s="217" t="s">
        <v>169</v>
      </c>
    </row>
    <row r="163" spans="2:65" s="1" customFormat="1" ht="16.5" customHeight="1">
      <c r="B163" s="34"/>
      <c r="C163" s="184" t="s">
        <v>351</v>
      </c>
      <c r="D163" s="184" t="s">
        <v>163</v>
      </c>
      <c r="E163" s="185" t="s">
        <v>352</v>
      </c>
      <c r="F163" s="186" t="s">
        <v>353</v>
      </c>
      <c r="G163" s="187" t="s">
        <v>354</v>
      </c>
      <c r="H163" s="188">
        <v>715</v>
      </c>
      <c r="I163" s="189"/>
      <c r="J163" s="188">
        <f>ROUND(I163*H163,1)</f>
        <v>0</v>
      </c>
      <c r="K163" s="186" t="s">
        <v>167</v>
      </c>
      <c r="L163" s="39"/>
      <c r="M163" s="190" t="s">
        <v>1</v>
      </c>
      <c r="N163" s="191" t="s">
        <v>41</v>
      </c>
      <c r="O163" s="75"/>
      <c r="P163" s="192">
        <f>O163*H163</f>
        <v>0</v>
      </c>
      <c r="Q163" s="192">
        <v>0.00682</v>
      </c>
      <c r="R163" s="192">
        <f>Q163*H163</f>
        <v>4.8763</v>
      </c>
      <c r="S163" s="192">
        <v>0</v>
      </c>
      <c r="T163" s="193">
        <f>S163*H163</f>
        <v>0</v>
      </c>
      <c r="AR163" s="13" t="s">
        <v>168</v>
      </c>
      <c r="AT163" s="13" t="s">
        <v>163</v>
      </c>
      <c r="AU163" s="13" t="s">
        <v>70</v>
      </c>
      <c r="AY163" s="13" t="s">
        <v>169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3" t="s">
        <v>77</v>
      </c>
      <c r="BK163" s="194">
        <f>ROUND(I163*H163,1)</f>
        <v>0</v>
      </c>
      <c r="BL163" s="13" t="s">
        <v>168</v>
      </c>
      <c r="BM163" s="13" t="s">
        <v>355</v>
      </c>
    </row>
    <row r="164" spans="2:47" s="1" customFormat="1" ht="12">
      <c r="B164" s="34"/>
      <c r="C164" s="35"/>
      <c r="D164" s="195" t="s">
        <v>171</v>
      </c>
      <c r="E164" s="35"/>
      <c r="F164" s="196" t="s">
        <v>356</v>
      </c>
      <c r="G164" s="35"/>
      <c r="H164" s="35"/>
      <c r="I164" s="139"/>
      <c r="J164" s="35"/>
      <c r="K164" s="35"/>
      <c r="L164" s="39"/>
      <c r="M164" s="197"/>
      <c r="N164" s="75"/>
      <c r="O164" s="75"/>
      <c r="P164" s="75"/>
      <c r="Q164" s="75"/>
      <c r="R164" s="75"/>
      <c r="S164" s="75"/>
      <c r="T164" s="76"/>
      <c r="AT164" s="13" t="s">
        <v>171</v>
      </c>
      <c r="AU164" s="13" t="s">
        <v>70</v>
      </c>
    </row>
    <row r="165" spans="2:51" s="9" customFormat="1" ht="12">
      <c r="B165" s="207"/>
      <c r="C165" s="208"/>
      <c r="D165" s="195" t="s">
        <v>180</v>
      </c>
      <c r="E165" s="209" t="s">
        <v>1</v>
      </c>
      <c r="F165" s="210" t="s">
        <v>357</v>
      </c>
      <c r="G165" s="208"/>
      <c r="H165" s="211">
        <v>715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180</v>
      </c>
      <c r="AU165" s="217" t="s">
        <v>70</v>
      </c>
      <c r="AV165" s="9" t="s">
        <v>79</v>
      </c>
      <c r="AW165" s="9" t="s">
        <v>32</v>
      </c>
      <c r="AX165" s="9" t="s">
        <v>77</v>
      </c>
      <c r="AY165" s="217" t="s">
        <v>169</v>
      </c>
    </row>
    <row r="166" spans="2:65" s="1" customFormat="1" ht="16.5" customHeight="1">
      <c r="B166" s="34"/>
      <c r="C166" s="184" t="s">
        <v>358</v>
      </c>
      <c r="D166" s="184" t="s">
        <v>163</v>
      </c>
      <c r="E166" s="185" t="s">
        <v>359</v>
      </c>
      <c r="F166" s="186" t="s">
        <v>360</v>
      </c>
      <c r="G166" s="187" t="s">
        <v>354</v>
      </c>
      <c r="H166" s="188">
        <v>18</v>
      </c>
      <c r="I166" s="189"/>
      <c r="J166" s="188">
        <f>ROUND(I166*H166,1)</f>
        <v>0</v>
      </c>
      <c r="K166" s="186" t="s">
        <v>167</v>
      </c>
      <c r="L166" s="39"/>
      <c r="M166" s="190" t="s">
        <v>1</v>
      </c>
      <c r="N166" s="191" t="s">
        <v>41</v>
      </c>
      <c r="O166" s="75"/>
      <c r="P166" s="192">
        <f>O166*H166</f>
        <v>0</v>
      </c>
      <c r="Q166" s="192">
        <v>0.07417</v>
      </c>
      <c r="R166" s="192">
        <f>Q166*H166</f>
        <v>1.33506</v>
      </c>
      <c r="S166" s="192">
        <v>0</v>
      </c>
      <c r="T166" s="193">
        <f>S166*H166</f>
        <v>0</v>
      </c>
      <c r="AR166" s="13" t="s">
        <v>168</v>
      </c>
      <c r="AT166" s="13" t="s">
        <v>163</v>
      </c>
      <c r="AU166" s="13" t="s">
        <v>70</v>
      </c>
      <c r="AY166" s="13" t="s">
        <v>169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3" t="s">
        <v>77</v>
      </c>
      <c r="BK166" s="194">
        <f>ROUND(I166*H166,1)</f>
        <v>0</v>
      </c>
      <c r="BL166" s="13" t="s">
        <v>168</v>
      </c>
      <c r="BM166" s="13" t="s">
        <v>361</v>
      </c>
    </row>
    <row r="167" spans="2:51" s="9" customFormat="1" ht="12">
      <c r="B167" s="207"/>
      <c r="C167" s="208"/>
      <c r="D167" s="195" t="s">
        <v>180</v>
      </c>
      <c r="E167" s="209" t="s">
        <v>1</v>
      </c>
      <c r="F167" s="210" t="s">
        <v>362</v>
      </c>
      <c r="G167" s="208"/>
      <c r="H167" s="211">
        <v>18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180</v>
      </c>
      <c r="AU167" s="217" t="s">
        <v>70</v>
      </c>
      <c r="AV167" s="9" t="s">
        <v>79</v>
      </c>
      <c r="AW167" s="9" t="s">
        <v>32</v>
      </c>
      <c r="AX167" s="9" t="s">
        <v>77</v>
      </c>
      <c r="AY167" s="217" t="s">
        <v>169</v>
      </c>
    </row>
    <row r="168" spans="2:65" s="1" customFormat="1" ht="16.5" customHeight="1">
      <c r="B168" s="34"/>
      <c r="C168" s="184" t="s">
        <v>363</v>
      </c>
      <c r="D168" s="184" t="s">
        <v>163</v>
      </c>
      <c r="E168" s="185" t="s">
        <v>364</v>
      </c>
      <c r="F168" s="186" t="s">
        <v>365</v>
      </c>
      <c r="G168" s="187" t="s">
        <v>366</v>
      </c>
      <c r="H168" s="188">
        <v>4</v>
      </c>
      <c r="I168" s="189"/>
      <c r="J168" s="188">
        <f>ROUND(I168*H168,1)</f>
        <v>0</v>
      </c>
      <c r="K168" s="186" t="s">
        <v>1</v>
      </c>
      <c r="L168" s="39"/>
      <c r="M168" s="190" t="s">
        <v>1</v>
      </c>
      <c r="N168" s="191" t="s">
        <v>41</v>
      </c>
      <c r="O168" s="75"/>
      <c r="P168" s="192">
        <f>O168*H168</f>
        <v>0</v>
      </c>
      <c r="Q168" s="192">
        <v>400</v>
      </c>
      <c r="R168" s="192">
        <f>Q168*H168</f>
        <v>1600</v>
      </c>
      <c r="S168" s="192">
        <v>0</v>
      </c>
      <c r="T168" s="193">
        <f>S168*H168</f>
        <v>0</v>
      </c>
      <c r="AR168" s="13" t="s">
        <v>367</v>
      </c>
      <c r="AT168" s="13" t="s">
        <v>163</v>
      </c>
      <c r="AU168" s="13" t="s">
        <v>70</v>
      </c>
      <c r="AY168" s="13" t="s">
        <v>169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3" t="s">
        <v>77</v>
      </c>
      <c r="BK168" s="194">
        <f>ROUND(I168*H168,1)</f>
        <v>0</v>
      </c>
      <c r="BL168" s="13" t="s">
        <v>367</v>
      </c>
      <c r="BM168" s="13" t="s">
        <v>368</v>
      </c>
    </row>
    <row r="169" spans="2:65" s="1" customFormat="1" ht="16.5" customHeight="1">
      <c r="B169" s="34"/>
      <c r="C169" s="184" t="s">
        <v>369</v>
      </c>
      <c r="D169" s="184" t="s">
        <v>163</v>
      </c>
      <c r="E169" s="185" t="s">
        <v>370</v>
      </c>
      <c r="F169" s="186" t="s">
        <v>371</v>
      </c>
      <c r="G169" s="187" t="s">
        <v>215</v>
      </c>
      <c r="H169" s="188">
        <v>519.19</v>
      </c>
      <c r="I169" s="189"/>
      <c r="J169" s="188">
        <f>ROUND(I169*H169,1)</f>
        <v>0</v>
      </c>
      <c r="K169" s="186" t="s">
        <v>167</v>
      </c>
      <c r="L169" s="39"/>
      <c r="M169" s="190" t="s">
        <v>1</v>
      </c>
      <c r="N169" s="191" t="s">
        <v>41</v>
      </c>
      <c r="O169" s="75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3" t="s">
        <v>168</v>
      </c>
      <c r="AT169" s="13" t="s">
        <v>163</v>
      </c>
      <c r="AU169" s="13" t="s">
        <v>70</v>
      </c>
      <c r="AY169" s="13" t="s">
        <v>169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3" t="s">
        <v>77</v>
      </c>
      <c r="BK169" s="194">
        <f>ROUND(I169*H169,1)</f>
        <v>0</v>
      </c>
      <c r="BL169" s="13" t="s">
        <v>168</v>
      </c>
      <c r="BM169" s="13" t="s">
        <v>372</v>
      </c>
    </row>
    <row r="170" spans="2:47" s="1" customFormat="1" ht="12">
      <c r="B170" s="34"/>
      <c r="C170" s="35"/>
      <c r="D170" s="195" t="s">
        <v>171</v>
      </c>
      <c r="E170" s="35"/>
      <c r="F170" s="196" t="s">
        <v>373</v>
      </c>
      <c r="G170" s="35"/>
      <c r="H170" s="35"/>
      <c r="I170" s="139"/>
      <c r="J170" s="35"/>
      <c r="K170" s="35"/>
      <c r="L170" s="39"/>
      <c r="M170" s="218"/>
      <c r="N170" s="219"/>
      <c r="O170" s="219"/>
      <c r="P170" s="219"/>
      <c r="Q170" s="219"/>
      <c r="R170" s="219"/>
      <c r="S170" s="219"/>
      <c r="T170" s="220"/>
      <c r="AT170" s="13" t="s">
        <v>171</v>
      </c>
      <c r="AU170" s="13" t="s">
        <v>70</v>
      </c>
    </row>
    <row r="171" spans="2:12" s="1" customFormat="1" ht="6.95" customHeight="1">
      <c r="B171" s="53"/>
      <c r="C171" s="54"/>
      <c r="D171" s="54"/>
      <c r="E171" s="54"/>
      <c r="F171" s="54"/>
      <c r="G171" s="54"/>
      <c r="H171" s="54"/>
      <c r="I171" s="163"/>
      <c r="J171" s="54"/>
      <c r="K171" s="54"/>
      <c r="L171" s="39"/>
    </row>
  </sheetData>
  <sheetProtection password="CC35" sheet="1" objects="1" scenarios="1" formatColumns="0" formatRows="0" autoFilter="0"/>
  <autoFilter ref="C78:K17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125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623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711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623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SO-04_3 - 3.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623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SO-04_3 - 3.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0.0122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703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693</v>
      </c>
      <c r="G88" s="208"/>
      <c r="H88" s="211">
        <v>3610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610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0.0122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704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695</v>
      </c>
      <c r="G91" s="208"/>
      <c r="H91" s="211">
        <v>610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144.9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705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706</v>
      </c>
      <c r="G94" s="208"/>
      <c r="H94" s="211">
        <v>144.9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144.9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707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579.6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708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709</v>
      </c>
      <c r="G99" s="208"/>
      <c r="H99" s="211">
        <v>579.6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0.01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710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127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623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712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ROUND((SUM(BE85:BE103)),1)</f>
        <v>0</v>
      </c>
      <c r="I35" s="152">
        <v>0.21</v>
      </c>
      <c r="J35" s="151">
        <f>ROUND(((SUM(BE85:BE103))*I35),1)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ROUND((SUM(BF85:BF103)),1)</f>
        <v>0</v>
      </c>
      <c r="I36" s="152">
        <v>0.15</v>
      </c>
      <c r="J36" s="151">
        <f>ROUND(((SUM(BF85:BF103))*I36),1)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ROUND((SUM(BG85:BG103)),1)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ROUND((SUM(BH85:BH103)),1)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ROUND((SUM(BI85:BI103)),1)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623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SO-04_4 - 4.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623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SO-04_4 - 4.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SUM(P86:P103)</f>
        <v>0</v>
      </c>
      <c r="Q85" s="88"/>
      <c r="R85" s="181">
        <f>SUM(R86:R103)</f>
        <v>0.0122</v>
      </c>
      <c r="S85" s="88"/>
      <c r="T85" s="182">
        <f>SUM(T86:T103)</f>
        <v>0</v>
      </c>
      <c r="AT85" s="13" t="s">
        <v>69</v>
      </c>
      <c r="AU85" s="13" t="s">
        <v>149</v>
      </c>
      <c r="BK85" s="183">
        <f>SUM(BK86:BK103)</f>
        <v>0</v>
      </c>
    </row>
    <row r="86" spans="2:65" s="1" customFormat="1" ht="16.5" customHeight="1">
      <c r="B86" s="34"/>
      <c r="C86" s="184" t="s">
        <v>196</v>
      </c>
      <c r="D86" s="184" t="s">
        <v>163</v>
      </c>
      <c r="E86" s="185" t="s">
        <v>408</v>
      </c>
      <c r="F86" s="186" t="s">
        <v>409</v>
      </c>
      <c r="G86" s="187" t="s">
        <v>221</v>
      </c>
      <c r="H86" s="188">
        <v>410</v>
      </c>
      <c r="I86" s="189"/>
      <c r="J86" s="188">
        <f>ROUND(I86*H86,1)</f>
        <v>0</v>
      </c>
      <c r="K86" s="186" t="s">
        <v>209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713</v>
      </c>
    </row>
    <row r="87" spans="2:47" s="1" customFormat="1" ht="12">
      <c r="B87" s="34"/>
      <c r="C87" s="35"/>
      <c r="D87" s="195" t="s">
        <v>171</v>
      </c>
      <c r="E87" s="35"/>
      <c r="F87" s="196" t="s">
        <v>411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65" s="1" customFormat="1" ht="16.5" customHeight="1">
      <c r="B88" s="34"/>
      <c r="C88" s="184" t="s">
        <v>77</v>
      </c>
      <c r="D88" s="184" t="s">
        <v>163</v>
      </c>
      <c r="E88" s="185" t="s">
        <v>376</v>
      </c>
      <c r="F88" s="186" t="s">
        <v>377</v>
      </c>
      <c r="G88" s="187" t="s">
        <v>221</v>
      </c>
      <c r="H88" s="188">
        <v>3610</v>
      </c>
      <c r="I88" s="189"/>
      <c r="J88" s="188">
        <f>ROUND(I88*H88,1)</f>
        <v>0</v>
      </c>
      <c r="K88" s="186" t="s">
        <v>167</v>
      </c>
      <c r="L88" s="39"/>
      <c r="M88" s="190" t="s">
        <v>1</v>
      </c>
      <c r="N88" s="191" t="s">
        <v>41</v>
      </c>
      <c r="O88" s="75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3" t="s">
        <v>168</v>
      </c>
      <c r="AT88" s="13" t="s">
        <v>163</v>
      </c>
      <c r="AU88" s="13" t="s">
        <v>70</v>
      </c>
      <c r="AY88" s="13" t="s">
        <v>169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3" t="s">
        <v>77</v>
      </c>
      <c r="BK88" s="194">
        <f>ROUND(I88*H88,1)</f>
        <v>0</v>
      </c>
      <c r="BL88" s="13" t="s">
        <v>168</v>
      </c>
      <c r="BM88" s="13" t="s">
        <v>714</v>
      </c>
    </row>
    <row r="89" spans="2:47" s="1" customFormat="1" ht="12">
      <c r="B89" s="34"/>
      <c r="C89" s="35"/>
      <c r="D89" s="195" t="s">
        <v>171</v>
      </c>
      <c r="E89" s="35"/>
      <c r="F89" s="196" t="s">
        <v>379</v>
      </c>
      <c r="G89" s="35"/>
      <c r="H89" s="35"/>
      <c r="I89" s="139"/>
      <c r="J89" s="35"/>
      <c r="K89" s="35"/>
      <c r="L89" s="39"/>
      <c r="M89" s="197"/>
      <c r="N89" s="75"/>
      <c r="O89" s="75"/>
      <c r="P89" s="75"/>
      <c r="Q89" s="75"/>
      <c r="R89" s="75"/>
      <c r="S89" s="75"/>
      <c r="T89" s="76"/>
      <c r="AT89" s="13" t="s">
        <v>171</v>
      </c>
      <c r="AU89" s="13" t="s">
        <v>70</v>
      </c>
    </row>
    <row r="90" spans="2:51" s="9" customFormat="1" ht="12">
      <c r="B90" s="207"/>
      <c r="C90" s="208"/>
      <c r="D90" s="195" t="s">
        <v>180</v>
      </c>
      <c r="E90" s="209" t="s">
        <v>1</v>
      </c>
      <c r="F90" s="210" t="s">
        <v>715</v>
      </c>
      <c r="G90" s="208"/>
      <c r="H90" s="211">
        <v>3610</v>
      </c>
      <c r="I90" s="212"/>
      <c r="J90" s="208"/>
      <c r="K90" s="208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180</v>
      </c>
      <c r="AU90" s="217" t="s">
        <v>70</v>
      </c>
      <c r="AV90" s="9" t="s">
        <v>79</v>
      </c>
      <c r="AW90" s="9" t="s">
        <v>32</v>
      </c>
      <c r="AX90" s="9" t="s">
        <v>77</v>
      </c>
      <c r="AY90" s="217" t="s">
        <v>169</v>
      </c>
    </row>
    <row r="91" spans="2:65" s="1" customFormat="1" ht="16.5" customHeight="1">
      <c r="B91" s="34"/>
      <c r="C91" s="184" t="s">
        <v>79</v>
      </c>
      <c r="D91" s="184" t="s">
        <v>163</v>
      </c>
      <c r="E91" s="185" t="s">
        <v>381</v>
      </c>
      <c r="F91" s="186" t="s">
        <v>382</v>
      </c>
      <c r="G91" s="187" t="s">
        <v>221</v>
      </c>
      <c r="H91" s="188">
        <v>610</v>
      </c>
      <c r="I91" s="189"/>
      <c r="J91" s="188">
        <f>ROUND(I91*H91,1)</f>
        <v>0</v>
      </c>
      <c r="K91" s="186" t="s">
        <v>167</v>
      </c>
      <c r="L91" s="39"/>
      <c r="M91" s="190" t="s">
        <v>1</v>
      </c>
      <c r="N91" s="191" t="s">
        <v>41</v>
      </c>
      <c r="O91" s="75"/>
      <c r="P91" s="192">
        <f>O91*H91</f>
        <v>0</v>
      </c>
      <c r="Q91" s="192">
        <v>2E-05</v>
      </c>
      <c r="R91" s="192">
        <f>Q91*H91</f>
        <v>0.0122</v>
      </c>
      <c r="S91" s="192">
        <v>0</v>
      </c>
      <c r="T91" s="193">
        <f>S91*H91</f>
        <v>0</v>
      </c>
      <c r="AR91" s="13" t="s">
        <v>168</v>
      </c>
      <c r="AT91" s="13" t="s">
        <v>163</v>
      </c>
      <c r="AU91" s="13" t="s">
        <v>70</v>
      </c>
      <c r="AY91" s="13" t="s">
        <v>169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3" t="s">
        <v>77</v>
      </c>
      <c r="BK91" s="194">
        <f>ROUND(I91*H91,1)</f>
        <v>0</v>
      </c>
      <c r="BL91" s="13" t="s">
        <v>168</v>
      </c>
      <c r="BM91" s="13" t="s">
        <v>716</v>
      </c>
    </row>
    <row r="92" spans="2:47" s="1" customFormat="1" ht="12">
      <c r="B92" s="34"/>
      <c r="C92" s="35"/>
      <c r="D92" s="195" t="s">
        <v>171</v>
      </c>
      <c r="E92" s="35"/>
      <c r="F92" s="196" t="s">
        <v>384</v>
      </c>
      <c r="G92" s="35"/>
      <c r="H92" s="35"/>
      <c r="I92" s="139"/>
      <c r="J92" s="35"/>
      <c r="K92" s="35"/>
      <c r="L92" s="39"/>
      <c r="M92" s="197"/>
      <c r="N92" s="75"/>
      <c r="O92" s="75"/>
      <c r="P92" s="75"/>
      <c r="Q92" s="75"/>
      <c r="R92" s="75"/>
      <c r="S92" s="75"/>
      <c r="T92" s="76"/>
      <c r="AT92" s="13" t="s">
        <v>171</v>
      </c>
      <c r="AU92" s="13" t="s">
        <v>70</v>
      </c>
    </row>
    <row r="93" spans="2:51" s="9" customFormat="1" ht="12">
      <c r="B93" s="207"/>
      <c r="C93" s="208"/>
      <c r="D93" s="195" t="s">
        <v>180</v>
      </c>
      <c r="E93" s="209" t="s">
        <v>1</v>
      </c>
      <c r="F93" s="210" t="s">
        <v>695</v>
      </c>
      <c r="G93" s="208"/>
      <c r="H93" s="211">
        <v>610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180</v>
      </c>
      <c r="AU93" s="217" t="s">
        <v>70</v>
      </c>
      <c r="AV93" s="9" t="s">
        <v>79</v>
      </c>
      <c r="AW93" s="9" t="s">
        <v>32</v>
      </c>
      <c r="AX93" s="9" t="s">
        <v>77</v>
      </c>
      <c r="AY93" s="217" t="s">
        <v>169</v>
      </c>
    </row>
    <row r="94" spans="2:65" s="1" customFormat="1" ht="16.5" customHeight="1">
      <c r="B94" s="34"/>
      <c r="C94" s="184" t="s">
        <v>182</v>
      </c>
      <c r="D94" s="184" t="s">
        <v>163</v>
      </c>
      <c r="E94" s="185" t="s">
        <v>334</v>
      </c>
      <c r="F94" s="186" t="s">
        <v>335</v>
      </c>
      <c r="G94" s="187" t="s">
        <v>330</v>
      </c>
      <c r="H94" s="188">
        <v>48.3</v>
      </c>
      <c r="I94" s="189"/>
      <c r="J94" s="188">
        <f>ROUND(I94*H94,1)</f>
        <v>0</v>
      </c>
      <c r="K94" s="186" t="s">
        <v>167</v>
      </c>
      <c r="L94" s="39"/>
      <c r="M94" s="190" t="s">
        <v>1</v>
      </c>
      <c r="N94" s="191" t="s">
        <v>41</v>
      </c>
      <c r="O94" s="75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3" t="s">
        <v>168</v>
      </c>
      <c r="AT94" s="13" t="s">
        <v>163</v>
      </c>
      <c r="AU94" s="13" t="s">
        <v>70</v>
      </c>
      <c r="AY94" s="13" t="s">
        <v>169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3" t="s">
        <v>77</v>
      </c>
      <c r="BK94" s="194">
        <f>ROUND(I94*H94,1)</f>
        <v>0</v>
      </c>
      <c r="BL94" s="13" t="s">
        <v>168</v>
      </c>
      <c r="BM94" s="13" t="s">
        <v>717</v>
      </c>
    </row>
    <row r="95" spans="2:47" s="1" customFormat="1" ht="12">
      <c r="B95" s="34"/>
      <c r="C95" s="35"/>
      <c r="D95" s="195" t="s">
        <v>171</v>
      </c>
      <c r="E95" s="35"/>
      <c r="F95" s="196" t="s">
        <v>337</v>
      </c>
      <c r="G95" s="35"/>
      <c r="H95" s="35"/>
      <c r="I95" s="139"/>
      <c r="J95" s="35"/>
      <c r="K95" s="35"/>
      <c r="L95" s="39"/>
      <c r="M95" s="197"/>
      <c r="N95" s="75"/>
      <c r="O95" s="75"/>
      <c r="P95" s="75"/>
      <c r="Q95" s="75"/>
      <c r="R95" s="75"/>
      <c r="S95" s="75"/>
      <c r="T95" s="76"/>
      <c r="AT95" s="13" t="s">
        <v>171</v>
      </c>
      <c r="AU95" s="13" t="s">
        <v>70</v>
      </c>
    </row>
    <row r="96" spans="2:51" s="9" customFormat="1" ht="12">
      <c r="B96" s="207"/>
      <c r="C96" s="208"/>
      <c r="D96" s="195" t="s">
        <v>180</v>
      </c>
      <c r="E96" s="209" t="s">
        <v>1</v>
      </c>
      <c r="F96" s="210" t="s">
        <v>681</v>
      </c>
      <c r="G96" s="208"/>
      <c r="H96" s="211">
        <v>48.3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180</v>
      </c>
      <c r="AU96" s="217" t="s">
        <v>70</v>
      </c>
      <c r="AV96" s="9" t="s">
        <v>79</v>
      </c>
      <c r="AW96" s="9" t="s">
        <v>32</v>
      </c>
      <c r="AX96" s="9" t="s">
        <v>77</v>
      </c>
      <c r="AY96" s="217" t="s">
        <v>169</v>
      </c>
    </row>
    <row r="97" spans="2:65" s="1" customFormat="1" ht="16.5" customHeight="1">
      <c r="B97" s="34"/>
      <c r="C97" s="184" t="s">
        <v>168</v>
      </c>
      <c r="D97" s="184" t="s">
        <v>163</v>
      </c>
      <c r="E97" s="185" t="s">
        <v>340</v>
      </c>
      <c r="F97" s="186" t="s">
        <v>341</v>
      </c>
      <c r="G97" s="187" t="s">
        <v>330</v>
      </c>
      <c r="H97" s="188">
        <v>48.3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718</v>
      </c>
    </row>
    <row r="98" spans="2:47" s="1" customFormat="1" ht="12">
      <c r="B98" s="34"/>
      <c r="C98" s="35"/>
      <c r="D98" s="195" t="s">
        <v>171</v>
      </c>
      <c r="E98" s="35"/>
      <c r="F98" s="196" t="s">
        <v>343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65" s="1" customFormat="1" ht="16.5" customHeight="1">
      <c r="B99" s="34"/>
      <c r="C99" s="184" t="s">
        <v>191</v>
      </c>
      <c r="D99" s="184" t="s">
        <v>163</v>
      </c>
      <c r="E99" s="185" t="s">
        <v>346</v>
      </c>
      <c r="F99" s="186" t="s">
        <v>347</v>
      </c>
      <c r="G99" s="187" t="s">
        <v>330</v>
      </c>
      <c r="H99" s="188">
        <v>193.2</v>
      </c>
      <c r="I99" s="189"/>
      <c r="J99" s="188">
        <f>ROUND(I99*H99,1)</f>
        <v>0</v>
      </c>
      <c r="K99" s="186" t="s">
        <v>167</v>
      </c>
      <c r="L99" s="39"/>
      <c r="M99" s="190" t="s">
        <v>1</v>
      </c>
      <c r="N99" s="191" t="s">
        <v>41</v>
      </c>
      <c r="O99" s="75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13" t="s">
        <v>168</v>
      </c>
      <c r="AT99" s="13" t="s">
        <v>163</v>
      </c>
      <c r="AU99" s="13" t="s">
        <v>70</v>
      </c>
      <c r="AY99" s="13" t="s">
        <v>169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3" t="s">
        <v>77</v>
      </c>
      <c r="BK99" s="194">
        <f>ROUND(I99*H99,1)</f>
        <v>0</v>
      </c>
      <c r="BL99" s="13" t="s">
        <v>168</v>
      </c>
      <c r="BM99" s="13" t="s">
        <v>719</v>
      </c>
    </row>
    <row r="100" spans="2:47" s="1" customFormat="1" ht="12">
      <c r="B100" s="34"/>
      <c r="C100" s="35"/>
      <c r="D100" s="195" t="s">
        <v>171</v>
      </c>
      <c r="E100" s="35"/>
      <c r="F100" s="196" t="s">
        <v>349</v>
      </c>
      <c r="G100" s="35"/>
      <c r="H100" s="35"/>
      <c r="I100" s="139"/>
      <c r="J100" s="35"/>
      <c r="K100" s="35"/>
      <c r="L100" s="39"/>
      <c r="M100" s="197"/>
      <c r="N100" s="75"/>
      <c r="O100" s="75"/>
      <c r="P100" s="75"/>
      <c r="Q100" s="75"/>
      <c r="R100" s="75"/>
      <c r="S100" s="75"/>
      <c r="T100" s="76"/>
      <c r="AT100" s="13" t="s">
        <v>171</v>
      </c>
      <c r="AU100" s="13" t="s">
        <v>70</v>
      </c>
    </row>
    <row r="101" spans="2:51" s="9" customFormat="1" ht="12">
      <c r="B101" s="207"/>
      <c r="C101" s="208"/>
      <c r="D101" s="195" t="s">
        <v>180</v>
      </c>
      <c r="E101" s="209" t="s">
        <v>1</v>
      </c>
      <c r="F101" s="210" t="s">
        <v>685</v>
      </c>
      <c r="G101" s="208"/>
      <c r="H101" s="211">
        <v>193.2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180</v>
      </c>
      <c r="AU101" s="217" t="s">
        <v>70</v>
      </c>
      <c r="AV101" s="9" t="s">
        <v>79</v>
      </c>
      <c r="AW101" s="9" t="s">
        <v>32</v>
      </c>
      <c r="AX101" s="9" t="s">
        <v>77</v>
      </c>
      <c r="AY101" s="217" t="s">
        <v>169</v>
      </c>
    </row>
    <row r="102" spans="2:65" s="1" customFormat="1" ht="16.5" customHeight="1">
      <c r="B102" s="34"/>
      <c r="C102" s="184" t="s">
        <v>201</v>
      </c>
      <c r="D102" s="184" t="s">
        <v>163</v>
      </c>
      <c r="E102" s="185" t="s">
        <v>370</v>
      </c>
      <c r="F102" s="186" t="s">
        <v>371</v>
      </c>
      <c r="G102" s="187" t="s">
        <v>215</v>
      </c>
      <c r="H102" s="188">
        <v>0.01</v>
      </c>
      <c r="I102" s="189"/>
      <c r="J102" s="188">
        <f>ROUND(I102*H102,1)</f>
        <v>0</v>
      </c>
      <c r="K102" s="186" t="s">
        <v>167</v>
      </c>
      <c r="L102" s="39"/>
      <c r="M102" s="190" t="s">
        <v>1</v>
      </c>
      <c r="N102" s="191" t="s">
        <v>41</v>
      </c>
      <c r="O102" s="75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3" t="s">
        <v>168</v>
      </c>
      <c r="AT102" s="13" t="s">
        <v>163</v>
      </c>
      <c r="AU102" s="13" t="s">
        <v>70</v>
      </c>
      <c r="AY102" s="13" t="s">
        <v>169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3" t="s">
        <v>77</v>
      </c>
      <c r="BK102" s="194">
        <f>ROUND(I102*H102,1)</f>
        <v>0</v>
      </c>
      <c r="BL102" s="13" t="s">
        <v>168</v>
      </c>
      <c r="BM102" s="13" t="s">
        <v>720</v>
      </c>
    </row>
    <row r="103" spans="2:47" s="1" customFormat="1" ht="12">
      <c r="B103" s="34"/>
      <c r="C103" s="35"/>
      <c r="D103" s="195" t="s">
        <v>171</v>
      </c>
      <c r="E103" s="35"/>
      <c r="F103" s="196" t="s">
        <v>373</v>
      </c>
      <c r="G103" s="35"/>
      <c r="H103" s="35"/>
      <c r="I103" s="139"/>
      <c r="J103" s="35"/>
      <c r="K103" s="35"/>
      <c r="L103" s="39"/>
      <c r="M103" s="218"/>
      <c r="N103" s="219"/>
      <c r="O103" s="219"/>
      <c r="P103" s="219"/>
      <c r="Q103" s="219"/>
      <c r="R103" s="219"/>
      <c r="S103" s="219"/>
      <c r="T103" s="220"/>
      <c r="AT103" s="13" t="s">
        <v>171</v>
      </c>
      <c r="AU103" s="13" t="s">
        <v>70</v>
      </c>
    </row>
    <row r="104" spans="2:12" s="1" customFormat="1" ht="6.95" customHeight="1">
      <c r="B104" s="53"/>
      <c r="C104" s="54"/>
      <c r="D104" s="54"/>
      <c r="E104" s="54"/>
      <c r="F104" s="54"/>
      <c r="G104" s="54"/>
      <c r="H104" s="54"/>
      <c r="I104" s="163"/>
      <c r="J104" s="54"/>
      <c r="K104" s="54"/>
      <c r="L104" s="39"/>
    </row>
  </sheetData>
  <sheetProtection password="CC35" sheet="1" objects="1" scenarios="1" formatColumns="0" formatRows="0" autoFilter="0"/>
  <autoFilter ref="C84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130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s="1" customFormat="1" ht="12" customHeight="1">
      <c r="B8" s="39"/>
      <c r="D8" s="137" t="s">
        <v>143</v>
      </c>
      <c r="I8" s="139"/>
      <c r="L8" s="39"/>
    </row>
    <row r="9" spans="2:12" s="1" customFormat="1" ht="36.95" customHeight="1">
      <c r="B9" s="39"/>
      <c r="E9" s="140" t="s">
        <v>721</v>
      </c>
      <c r="F9" s="1"/>
      <c r="G9" s="1"/>
      <c r="H9" s="1"/>
      <c r="I9" s="139"/>
      <c r="L9" s="39"/>
    </row>
    <row r="10" spans="2:12" s="1" customFormat="1" ht="12">
      <c r="B10" s="39"/>
      <c r="I10" s="139"/>
      <c r="L10" s="39"/>
    </row>
    <row r="11" spans="2:12" s="1" customFormat="1" ht="12" customHeight="1">
      <c r="B11" s="39"/>
      <c r="D11" s="137" t="s">
        <v>18</v>
      </c>
      <c r="F11" s="13" t="s">
        <v>1</v>
      </c>
      <c r="I11" s="141" t="s">
        <v>19</v>
      </c>
      <c r="J11" s="13" t="s">
        <v>1</v>
      </c>
      <c r="L11" s="39"/>
    </row>
    <row r="12" spans="2:12" s="1" customFormat="1" ht="12" customHeight="1">
      <c r="B12" s="39"/>
      <c r="D12" s="137" t="s">
        <v>20</v>
      </c>
      <c r="F12" s="13" t="s">
        <v>21</v>
      </c>
      <c r="I12" s="141" t="s">
        <v>22</v>
      </c>
      <c r="J12" s="142" t="str">
        <f>'Rekapitulace stavby'!AN8</f>
        <v>27. 8. 2018</v>
      </c>
      <c r="L12" s="39"/>
    </row>
    <row r="13" spans="2:12" s="1" customFormat="1" ht="10.8" customHeight="1">
      <c r="B13" s="39"/>
      <c r="I13" s="139"/>
      <c r="L13" s="39"/>
    </row>
    <row r="14" spans="2:12" s="1" customFormat="1" ht="12" customHeight="1">
      <c r="B14" s="39"/>
      <c r="D14" s="137" t="s">
        <v>24</v>
      </c>
      <c r="I14" s="141" t="s">
        <v>25</v>
      </c>
      <c r="J14" s="13" t="str">
        <f>IF('Rekapitulace stavby'!AN10="","",'Rekapitulace stavby'!AN10)</f>
        <v/>
      </c>
      <c r="L14" s="39"/>
    </row>
    <row r="15" spans="2:12" s="1" customFormat="1" ht="18" customHeight="1">
      <c r="B15" s="39"/>
      <c r="E15" s="13" t="str">
        <f>IF('Rekapitulace stavby'!E11="","",'Rekapitulace stavby'!E11)</f>
        <v xml:space="preserve"> </v>
      </c>
      <c r="I15" s="141" t="s">
        <v>27</v>
      </c>
      <c r="J15" s="1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9"/>
      <c r="L16" s="39"/>
    </row>
    <row r="17" spans="2:12" s="1" customFormat="1" ht="12" customHeight="1">
      <c r="B17" s="39"/>
      <c r="D17" s="137" t="s">
        <v>28</v>
      </c>
      <c r="I17" s="141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41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9"/>
      <c r="L19" s="39"/>
    </row>
    <row r="20" spans="2:12" s="1" customFormat="1" ht="12" customHeight="1">
      <c r="B20" s="39"/>
      <c r="D20" s="137" t="s">
        <v>30</v>
      </c>
      <c r="I20" s="141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41" t="s">
        <v>27</v>
      </c>
      <c r="J21" s="13" t="s">
        <v>1</v>
      </c>
      <c r="L21" s="39"/>
    </row>
    <row r="22" spans="2:12" s="1" customFormat="1" ht="6.95" customHeight="1">
      <c r="B22" s="39"/>
      <c r="I22" s="139"/>
      <c r="L22" s="39"/>
    </row>
    <row r="23" spans="2:12" s="1" customFormat="1" ht="12" customHeight="1">
      <c r="B23" s="39"/>
      <c r="D23" s="137" t="s">
        <v>33</v>
      </c>
      <c r="I23" s="141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41" t="s">
        <v>27</v>
      </c>
      <c r="J24" s="13" t="s">
        <v>1</v>
      </c>
      <c r="L24" s="39"/>
    </row>
    <row r="25" spans="2:12" s="1" customFormat="1" ht="6.95" customHeight="1">
      <c r="B25" s="39"/>
      <c r="I25" s="139"/>
      <c r="L25" s="39"/>
    </row>
    <row r="26" spans="2:12" s="1" customFormat="1" ht="12" customHeight="1">
      <c r="B26" s="39"/>
      <c r="D26" s="137" t="s">
        <v>35</v>
      </c>
      <c r="I26" s="139"/>
      <c r="L26" s="39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39"/>
      <c r="I28" s="139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46"/>
      <c r="J29" s="67"/>
      <c r="K29" s="67"/>
      <c r="L29" s="39"/>
    </row>
    <row r="30" spans="2:12" s="1" customFormat="1" ht="25.4" customHeight="1">
      <c r="B30" s="39"/>
      <c r="D30" s="147" t="s">
        <v>36</v>
      </c>
      <c r="I30" s="139"/>
      <c r="J30" s="148">
        <f>ROUND(J79,1)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14.4" customHeight="1">
      <c r="B32" s="39"/>
      <c r="F32" s="149" t="s">
        <v>38</v>
      </c>
      <c r="I32" s="150" t="s">
        <v>37</v>
      </c>
      <c r="J32" s="149" t="s">
        <v>39</v>
      </c>
      <c r="L32" s="39"/>
    </row>
    <row r="33" spans="2:12" s="1" customFormat="1" ht="14.4" customHeight="1">
      <c r="B33" s="39"/>
      <c r="D33" s="137" t="s">
        <v>40</v>
      </c>
      <c r="E33" s="137" t="s">
        <v>41</v>
      </c>
      <c r="F33" s="151">
        <f>ROUND((SUM(BE79:BE200)),1)</f>
        <v>0</v>
      </c>
      <c r="I33" s="152">
        <v>0.21</v>
      </c>
      <c r="J33" s="151">
        <f>ROUND(((SUM(BE79:BE200))*I33),1)</f>
        <v>0</v>
      </c>
      <c r="L33" s="39"/>
    </row>
    <row r="34" spans="2:12" s="1" customFormat="1" ht="14.4" customHeight="1">
      <c r="B34" s="39"/>
      <c r="E34" s="137" t="s">
        <v>42</v>
      </c>
      <c r="F34" s="151">
        <f>ROUND((SUM(BF79:BF200)),1)</f>
        <v>0</v>
      </c>
      <c r="I34" s="152">
        <v>0.15</v>
      </c>
      <c r="J34" s="151">
        <f>ROUND(((SUM(BF79:BF200))*I34),1)</f>
        <v>0</v>
      </c>
      <c r="L34" s="39"/>
    </row>
    <row r="35" spans="2:12" s="1" customFormat="1" ht="14.4" customHeight="1" hidden="1">
      <c r="B35" s="39"/>
      <c r="E35" s="137" t="s">
        <v>43</v>
      </c>
      <c r="F35" s="151">
        <f>ROUND((SUM(BG79:BG200)),1)</f>
        <v>0</v>
      </c>
      <c r="I35" s="152">
        <v>0.21</v>
      </c>
      <c r="J35" s="151">
        <f>0</f>
        <v>0</v>
      </c>
      <c r="L35" s="39"/>
    </row>
    <row r="36" spans="2:12" s="1" customFormat="1" ht="14.4" customHeight="1" hidden="1">
      <c r="B36" s="39"/>
      <c r="E36" s="137" t="s">
        <v>44</v>
      </c>
      <c r="F36" s="151">
        <f>ROUND((SUM(BH79:BH200)),1)</f>
        <v>0</v>
      </c>
      <c r="I36" s="152">
        <v>0.15</v>
      </c>
      <c r="J36" s="151">
        <f>0</f>
        <v>0</v>
      </c>
      <c r="L36" s="39"/>
    </row>
    <row r="37" spans="2:12" s="1" customFormat="1" ht="14.4" customHeight="1" hidden="1">
      <c r="B37" s="39"/>
      <c r="E37" s="137" t="s">
        <v>45</v>
      </c>
      <c r="F37" s="151">
        <f>ROUND((SUM(BI79:BI200)),1)</f>
        <v>0</v>
      </c>
      <c r="I37" s="152">
        <v>0</v>
      </c>
      <c r="J37" s="151">
        <f>0</f>
        <v>0</v>
      </c>
      <c r="L37" s="39"/>
    </row>
    <row r="38" spans="2:12" s="1" customFormat="1" ht="6.95" customHeight="1">
      <c r="B38" s="39"/>
      <c r="I38" s="139"/>
      <c r="L38" s="39"/>
    </row>
    <row r="39" spans="2:12" s="1" customFormat="1" ht="25.4" customHeight="1">
      <c r="B39" s="39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39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39"/>
    </row>
    <row r="44" spans="2:12" s="1" customFormat="1" ht="6.95" customHeight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39"/>
    </row>
    <row r="45" spans="2:12" s="1" customFormat="1" ht="24.95" customHeight="1">
      <c r="B45" s="34"/>
      <c r="C45" s="19" t="s">
        <v>145</v>
      </c>
      <c r="D45" s="35"/>
      <c r="E45" s="35"/>
      <c r="F45" s="35"/>
      <c r="G45" s="35"/>
      <c r="H45" s="35"/>
      <c r="I45" s="139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39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16.5" customHeight="1">
      <c r="B48" s="34"/>
      <c r="C48" s="35"/>
      <c r="D48" s="35"/>
      <c r="E48" s="167" t="str">
        <f>E7</f>
        <v>Založení prvků ÚSES v k.ú. Vranovice, vybrané prvky – biokoridory a biocentra</v>
      </c>
      <c r="F48" s="28"/>
      <c r="G48" s="28"/>
      <c r="H48" s="28"/>
      <c r="I48" s="139"/>
      <c r="J48" s="35"/>
      <c r="K48" s="35"/>
      <c r="L48" s="39"/>
    </row>
    <row r="49" spans="2:12" s="1" customFormat="1" ht="12" customHeight="1">
      <c r="B49" s="34"/>
      <c r="C49" s="28" t="s">
        <v>143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SO-05 - Biokoridor RBK 147</v>
      </c>
      <c r="F50" s="35"/>
      <c r="G50" s="35"/>
      <c r="H50" s="35"/>
      <c r="I50" s="139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39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Vranovice nad Svratkou</v>
      </c>
      <c r="G52" s="35"/>
      <c r="H52" s="35"/>
      <c r="I52" s="141" t="s">
        <v>22</v>
      </c>
      <c r="J52" s="63" t="str">
        <f>IF(J12="","",J12)</f>
        <v>27. 8. 2018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 xml:space="preserve"> </v>
      </c>
      <c r="G54" s="35"/>
      <c r="H54" s="35"/>
      <c r="I54" s="141" t="s">
        <v>30</v>
      </c>
      <c r="J54" s="32" t="str">
        <f>E21</f>
        <v>Agroprojekt PSo. s.r.o.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41" t="s">
        <v>33</v>
      </c>
      <c r="J55" s="32" t="str">
        <f>E24</f>
        <v>Daniel Doubrava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39"/>
      <c r="J56" s="35"/>
      <c r="K56" s="35"/>
      <c r="L56" s="39"/>
    </row>
    <row r="57" spans="2:12" s="1" customFormat="1" ht="29.25" customHeight="1">
      <c r="B57" s="34"/>
      <c r="C57" s="168" t="s">
        <v>146</v>
      </c>
      <c r="D57" s="169"/>
      <c r="E57" s="169"/>
      <c r="F57" s="169"/>
      <c r="G57" s="169"/>
      <c r="H57" s="169"/>
      <c r="I57" s="170"/>
      <c r="J57" s="171" t="s">
        <v>147</v>
      </c>
      <c r="K57" s="169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39"/>
      <c r="J58" s="35"/>
      <c r="K58" s="35"/>
      <c r="L58" s="39"/>
    </row>
    <row r="59" spans="2:47" s="1" customFormat="1" ht="22.8" customHeight="1">
      <c r="B59" s="34"/>
      <c r="C59" s="172" t="s">
        <v>148</v>
      </c>
      <c r="D59" s="35"/>
      <c r="E59" s="35"/>
      <c r="F59" s="35"/>
      <c r="G59" s="35"/>
      <c r="H59" s="35"/>
      <c r="I59" s="139"/>
      <c r="J59" s="94">
        <f>J79</f>
        <v>0</v>
      </c>
      <c r="K59" s="35"/>
      <c r="L59" s="39"/>
      <c r="AU59" s="13" t="s">
        <v>149</v>
      </c>
    </row>
    <row r="60" spans="2:12" s="1" customFormat="1" ht="21.8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6.95" customHeight="1">
      <c r="B61" s="53"/>
      <c r="C61" s="54"/>
      <c r="D61" s="54"/>
      <c r="E61" s="54"/>
      <c r="F61" s="54"/>
      <c r="G61" s="54"/>
      <c r="H61" s="54"/>
      <c r="I61" s="163"/>
      <c r="J61" s="54"/>
      <c r="K61" s="54"/>
      <c r="L61" s="39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66"/>
      <c r="J65" s="56"/>
      <c r="K65" s="56"/>
      <c r="L65" s="39"/>
    </row>
    <row r="66" spans="2:12" s="1" customFormat="1" ht="24.95" customHeight="1">
      <c r="B66" s="34"/>
      <c r="C66" s="19" t="s">
        <v>150</v>
      </c>
      <c r="D66" s="35"/>
      <c r="E66" s="35"/>
      <c r="F66" s="35"/>
      <c r="G66" s="35"/>
      <c r="H66" s="35"/>
      <c r="I66" s="139"/>
      <c r="J66" s="35"/>
      <c r="K66" s="35"/>
      <c r="L66" s="39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139"/>
      <c r="J67" s="35"/>
      <c r="K67" s="35"/>
      <c r="L67" s="39"/>
    </row>
    <row r="68" spans="2:12" s="1" customFormat="1" ht="12" customHeight="1">
      <c r="B68" s="34"/>
      <c r="C68" s="28" t="s">
        <v>16</v>
      </c>
      <c r="D68" s="35"/>
      <c r="E68" s="35"/>
      <c r="F68" s="35"/>
      <c r="G68" s="35"/>
      <c r="H68" s="35"/>
      <c r="I68" s="139"/>
      <c r="J68" s="35"/>
      <c r="K68" s="35"/>
      <c r="L68" s="39"/>
    </row>
    <row r="69" spans="2:12" s="1" customFormat="1" ht="16.5" customHeight="1">
      <c r="B69" s="34"/>
      <c r="C69" s="35"/>
      <c r="D69" s="35"/>
      <c r="E69" s="167" t="str">
        <f>E7</f>
        <v>Založení prvků ÚSES v k.ú. Vranovice, vybrané prvky – biokoridory a biocentra</v>
      </c>
      <c r="F69" s="28"/>
      <c r="G69" s="28"/>
      <c r="H69" s="28"/>
      <c r="I69" s="139"/>
      <c r="J69" s="35"/>
      <c r="K69" s="35"/>
      <c r="L69" s="39"/>
    </row>
    <row r="70" spans="2:12" s="1" customFormat="1" ht="12" customHeight="1">
      <c r="B70" s="34"/>
      <c r="C70" s="28" t="s">
        <v>143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16.5" customHeight="1">
      <c r="B71" s="34"/>
      <c r="C71" s="35"/>
      <c r="D71" s="35"/>
      <c r="E71" s="60" t="str">
        <f>E9</f>
        <v>SO-05 - Biokoridor RBK 147</v>
      </c>
      <c r="F71" s="35"/>
      <c r="G71" s="35"/>
      <c r="H71" s="35"/>
      <c r="I71" s="139"/>
      <c r="J71" s="35"/>
      <c r="K71" s="35"/>
      <c r="L71" s="39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2" customHeight="1">
      <c r="B73" s="34"/>
      <c r="C73" s="28" t="s">
        <v>20</v>
      </c>
      <c r="D73" s="35"/>
      <c r="E73" s="35"/>
      <c r="F73" s="23" t="str">
        <f>F12</f>
        <v>Vranovice nad Svratkou</v>
      </c>
      <c r="G73" s="35"/>
      <c r="H73" s="35"/>
      <c r="I73" s="141" t="s">
        <v>22</v>
      </c>
      <c r="J73" s="63" t="str">
        <f>IF(J12="","",J12)</f>
        <v>27. 8. 2018</v>
      </c>
      <c r="K73" s="35"/>
      <c r="L73" s="39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39"/>
      <c r="J74" s="35"/>
      <c r="K74" s="35"/>
      <c r="L74" s="39"/>
    </row>
    <row r="75" spans="2:12" s="1" customFormat="1" ht="13.65" customHeight="1">
      <c r="B75" s="34"/>
      <c r="C75" s="28" t="s">
        <v>24</v>
      </c>
      <c r="D75" s="35"/>
      <c r="E75" s="35"/>
      <c r="F75" s="23" t="str">
        <f>E15</f>
        <v xml:space="preserve"> </v>
      </c>
      <c r="G75" s="35"/>
      <c r="H75" s="35"/>
      <c r="I75" s="141" t="s">
        <v>30</v>
      </c>
      <c r="J75" s="32" t="str">
        <f>E21</f>
        <v>Agroprojekt PSo. s.r.o.</v>
      </c>
      <c r="K75" s="35"/>
      <c r="L75" s="39"/>
    </row>
    <row r="76" spans="2:12" s="1" customFormat="1" ht="13.65" customHeight="1">
      <c r="B76" s="34"/>
      <c r="C76" s="28" t="s">
        <v>28</v>
      </c>
      <c r="D76" s="35"/>
      <c r="E76" s="35"/>
      <c r="F76" s="23" t="str">
        <f>IF(E18="","",E18)</f>
        <v>Vyplň údaj</v>
      </c>
      <c r="G76" s="35"/>
      <c r="H76" s="35"/>
      <c r="I76" s="141" t="s">
        <v>33</v>
      </c>
      <c r="J76" s="32" t="str">
        <f>E24</f>
        <v>Daniel Doubrava</v>
      </c>
      <c r="K76" s="35"/>
      <c r="L76" s="39"/>
    </row>
    <row r="77" spans="2:12" s="1" customFormat="1" ht="10.3" customHeight="1">
      <c r="B77" s="34"/>
      <c r="C77" s="35"/>
      <c r="D77" s="35"/>
      <c r="E77" s="35"/>
      <c r="F77" s="35"/>
      <c r="G77" s="35"/>
      <c r="H77" s="35"/>
      <c r="I77" s="139"/>
      <c r="J77" s="35"/>
      <c r="K77" s="35"/>
      <c r="L77" s="39"/>
    </row>
    <row r="78" spans="2:20" s="8" customFormat="1" ht="29.25" customHeight="1">
      <c r="B78" s="173"/>
      <c r="C78" s="174" t="s">
        <v>151</v>
      </c>
      <c r="D78" s="175" t="s">
        <v>55</v>
      </c>
      <c r="E78" s="175" t="s">
        <v>51</v>
      </c>
      <c r="F78" s="175" t="s">
        <v>52</v>
      </c>
      <c r="G78" s="175" t="s">
        <v>152</v>
      </c>
      <c r="H78" s="175" t="s">
        <v>153</v>
      </c>
      <c r="I78" s="176" t="s">
        <v>154</v>
      </c>
      <c r="J78" s="177" t="s">
        <v>147</v>
      </c>
      <c r="K78" s="178" t="s">
        <v>155</v>
      </c>
      <c r="L78" s="179"/>
      <c r="M78" s="84" t="s">
        <v>1</v>
      </c>
      <c r="N78" s="85" t="s">
        <v>40</v>
      </c>
      <c r="O78" s="85" t="s">
        <v>156</v>
      </c>
      <c r="P78" s="85" t="s">
        <v>157</v>
      </c>
      <c r="Q78" s="85" t="s">
        <v>158</v>
      </c>
      <c r="R78" s="85" t="s">
        <v>159</v>
      </c>
      <c r="S78" s="85" t="s">
        <v>160</v>
      </c>
      <c r="T78" s="86" t="s">
        <v>161</v>
      </c>
    </row>
    <row r="79" spans="2:63" s="1" customFormat="1" ht="22.8" customHeight="1">
      <c r="B79" s="34"/>
      <c r="C79" s="91" t="s">
        <v>162</v>
      </c>
      <c r="D79" s="35"/>
      <c r="E79" s="35"/>
      <c r="F79" s="35"/>
      <c r="G79" s="35"/>
      <c r="H79" s="35"/>
      <c r="I79" s="139"/>
      <c r="J79" s="180">
        <f>BK79</f>
        <v>0</v>
      </c>
      <c r="K79" s="35"/>
      <c r="L79" s="39"/>
      <c r="M79" s="87"/>
      <c r="N79" s="88"/>
      <c r="O79" s="88"/>
      <c r="P79" s="181">
        <f>SUM(P80:P200)</f>
        <v>0</v>
      </c>
      <c r="Q79" s="88"/>
      <c r="R79" s="181">
        <f>SUM(R80:R200)</f>
        <v>4063.66035</v>
      </c>
      <c r="S79" s="88"/>
      <c r="T79" s="182">
        <f>SUM(T80:T200)</f>
        <v>0</v>
      </c>
      <c r="AT79" s="13" t="s">
        <v>69</v>
      </c>
      <c r="AU79" s="13" t="s">
        <v>149</v>
      </c>
      <c r="BK79" s="183">
        <f>SUM(BK80:BK200)</f>
        <v>0</v>
      </c>
    </row>
    <row r="80" spans="2:65" s="1" customFormat="1" ht="16.5" customHeight="1">
      <c r="B80" s="34"/>
      <c r="C80" s="184" t="s">
        <v>77</v>
      </c>
      <c r="D80" s="184" t="s">
        <v>163</v>
      </c>
      <c r="E80" s="185" t="s">
        <v>164</v>
      </c>
      <c r="F80" s="186" t="s">
        <v>165</v>
      </c>
      <c r="G80" s="187" t="s">
        <v>166</v>
      </c>
      <c r="H80" s="188">
        <v>49566</v>
      </c>
      <c r="I80" s="189"/>
      <c r="J80" s="188">
        <f>ROUND(I80*H80,1)</f>
        <v>0</v>
      </c>
      <c r="K80" s="186" t="s">
        <v>167</v>
      </c>
      <c r="L80" s="39"/>
      <c r="M80" s="190" t="s">
        <v>1</v>
      </c>
      <c r="N80" s="191" t="s">
        <v>41</v>
      </c>
      <c r="O80" s="75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13" t="s">
        <v>168</v>
      </c>
      <c r="AT80" s="13" t="s">
        <v>163</v>
      </c>
      <c r="AU80" s="13" t="s">
        <v>70</v>
      </c>
      <c r="AY80" s="13" t="s">
        <v>169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3" t="s">
        <v>77</v>
      </c>
      <c r="BK80" s="194">
        <f>ROUND(I80*H80,1)</f>
        <v>0</v>
      </c>
      <c r="BL80" s="13" t="s">
        <v>168</v>
      </c>
      <c r="BM80" s="13" t="s">
        <v>722</v>
      </c>
    </row>
    <row r="81" spans="2:47" s="1" customFormat="1" ht="12">
      <c r="B81" s="34"/>
      <c r="C81" s="35"/>
      <c r="D81" s="195" t="s">
        <v>171</v>
      </c>
      <c r="E81" s="35"/>
      <c r="F81" s="196" t="s">
        <v>172</v>
      </c>
      <c r="G81" s="35"/>
      <c r="H81" s="35"/>
      <c r="I81" s="139"/>
      <c r="J81" s="35"/>
      <c r="K81" s="35"/>
      <c r="L81" s="39"/>
      <c r="M81" s="197"/>
      <c r="N81" s="75"/>
      <c r="O81" s="75"/>
      <c r="P81" s="75"/>
      <c r="Q81" s="75"/>
      <c r="R81" s="75"/>
      <c r="S81" s="75"/>
      <c r="T81" s="76"/>
      <c r="AT81" s="13" t="s">
        <v>171</v>
      </c>
      <c r="AU81" s="13" t="s">
        <v>70</v>
      </c>
    </row>
    <row r="82" spans="2:51" s="9" customFormat="1" ht="12">
      <c r="B82" s="207"/>
      <c r="C82" s="208"/>
      <c r="D82" s="195" t="s">
        <v>180</v>
      </c>
      <c r="E82" s="209" t="s">
        <v>1</v>
      </c>
      <c r="F82" s="210" t="s">
        <v>723</v>
      </c>
      <c r="G82" s="208"/>
      <c r="H82" s="211">
        <v>49566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180</v>
      </c>
      <c r="AU82" s="217" t="s">
        <v>70</v>
      </c>
      <c r="AV82" s="9" t="s">
        <v>79</v>
      </c>
      <c r="AW82" s="9" t="s">
        <v>32</v>
      </c>
      <c r="AX82" s="9" t="s">
        <v>77</v>
      </c>
      <c r="AY82" s="217" t="s">
        <v>169</v>
      </c>
    </row>
    <row r="83" spans="2:65" s="1" customFormat="1" ht="16.5" customHeight="1">
      <c r="B83" s="34"/>
      <c r="C83" s="198" t="s">
        <v>79</v>
      </c>
      <c r="D83" s="198" t="s">
        <v>173</v>
      </c>
      <c r="E83" s="199" t="s">
        <v>174</v>
      </c>
      <c r="F83" s="200" t="s">
        <v>509</v>
      </c>
      <c r="G83" s="201" t="s">
        <v>176</v>
      </c>
      <c r="H83" s="202">
        <v>14.87</v>
      </c>
      <c r="I83" s="203"/>
      <c r="J83" s="202">
        <f>ROUND(I83*H83,1)</f>
        <v>0</v>
      </c>
      <c r="K83" s="200" t="s">
        <v>167</v>
      </c>
      <c r="L83" s="204"/>
      <c r="M83" s="205" t="s">
        <v>1</v>
      </c>
      <c r="N83" s="206" t="s">
        <v>41</v>
      </c>
      <c r="O83" s="75"/>
      <c r="P83" s="192">
        <f>O83*H83</f>
        <v>0</v>
      </c>
      <c r="Q83" s="192">
        <v>0.001</v>
      </c>
      <c r="R83" s="192">
        <f>Q83*H83</f>
        <v>0.01487</v>
      </c>
      <c r="S83" s="192">
        <v>0</v>
      </c>
      <c r="T83" s="193">
        <f>S83*H83</f>
        <v>0</v>
      </c>
      <c r="AR83" s="13" t="s">
        <v>177</v>
      </c>
      <c r="AT83" s="13" t="s">
        <v>173</v>
      </c>
      <c r="AU83" s="13" t="s">
        <v>70</v>
      </c>
      <c r="AY83" s="13" t="s">
        <v>169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13" t="s">
        <v>77</v>
      </c>
      <c r="BK83" s="194">
        <f>ROUND(I83*H83,1)</f>
        <v>0</v>
      </c>
      <c r="BL83" s="13" t="s">
        <v>168</v>
      </c>
      <c r="BM83" s="13" t="s">
        <v>724</v>
      </c>
    </row>
    <row r="84" spans="2:47" s="1" customFormat="1" ht="12">
      <c r="B84" s="34"/>
      <c r="C84" s="35"/>
      <c r="D84" s="195" t="s">
        <v>171</v>
      </c>
      <c r="E84" s="35"/>
      <c r="F84" s="196" t="s">
        <v>179</v>
      </c>
      <c r="G84" s="35"/>
      <c r="H84" s="35"/>
      <c r="I84" s="139"/>
      <c r="J84" s="35"/>
      <c r="K84" s="35"/>
      <c r="L84" s="39"/>
      <c r="M84" s="197"/>
      <c r="N84" s="75"/>
      <c r="O84" s="75"/>
      <c r="P84" s="75"/>
      <c r="Q84" s="75"/>
      <c r="R84" s="75"/>
      <c r="S84" s="75"/>
      <c r="T84" s="76"/>
      <c r="AT84" s="13" t="s">
        <v>171</v>
      </c>
      <c r="AU84" s="13" t="s">
        <v>70</v>
      </c>
    </row>
    <row r="85" spans="2:51" s="9" customFormat="1" ht="12">
      <c r="B85" s="207"/>
      <c r="C85" s="208"/>
      <c r="D85" s="195" t="s">
        <v>180</v>
      </c>
      <c r="E85" s="209" t="s">
        <v>1</v>
      </c>
      <c r="F85" s="210" t="s">
        <v>725</v>
      </c>
      <c r="G85" s="208"/>
      <c r="H85" s="211">
        <v>14.87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180</v>
      </c>
      <c r="AU85" s="217" t="s">
        <v>70</v>
      </c>
      <c r="AV85" s="9" t="s">
        <v>79</v>
      </c>
      <c r="AW85" s="9" t="s">
        <v>32</v>
      </c>
      <c r="AX85" s="9" t="s">
        <v>77</v>
      </c>
      <c r="AY85" s="217" t="s">
        <v>169</v>
      </c>
    </row>
    <row r="86" spans="2:65" s="1" customFormat="1" ht="16.5" customHeight="1">
      <c r="B86" s="34"/>
      <c r="C86" s="184" t="s">
        <v>182</v>
      </c>
      <c r="D86" s="184" t="s">
        <v>163</v>
      </c>
      <c r="E86" s="185" t="s">
        <v>183</v>
      </c>
      <c r="F86" s="186" t="s">
        <v>184</v>
      </c>
      <c r="G86" s="187" t="s">
        <v>166</v>
      </c>
      <c r="H86" s="188">
        <v>49566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726</v>
      </c>
    </row>
    <row r="87" spans="2:47" s="1" customFormat="1" ht="12">
      <c r="B87" s="34"/>
      <c r="C87" s="35"/>
      <c r="D87" s="195" t="s">
        <v>171</v>
      </c>
      <c r="E87" s="35"/>
      <c r="F87" s="196" t="s">
        <v>186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65" s="1" customFormat="1" ht="16.5" customHeight="1">
      <c r="B88" s="34"/>
      <c r="C88" s="184" t="s">
        <v>168</v>
      </c>
      <c r="D88" s="184" t="s">
        <v>163</v>
      </c>
      <c r="E88" s="185" t="s">
        <v>187</v>
      </c>
      <c r="F88" s="186" t="s">
        <v>188</v>
      </c>
      <c r="G88" s="187" t="s">
        <v>166</v>
      </c>
      <c r="H88" s="188">
        <v>49566</v>
      </c>
      <c r="I88" s="189"/>
      <c r="J88" s="188">
        <f>ROUND(I88*H88,1)</f>
        <v>0</v>
      </c>
      <c r="K88" s="186" t="s">
        <v>167</v>
      </c>
      <c r="L88" s="39"/>
      <c r="M88" s="190" t="s">
        <v>1</v>
      </c>
      <c r="N88" s="191" t="s">
        <v>41</v>
      </c>
      <c r="O88" s="75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3" t="s">
        <v>168</v>
      </c>
      <c r="AT88" s="13" t="s">
        <v>163</v>
      </c>
      <c r="AU88" s="13" t="s">
        <v>70</v>
      </c>
      <c r="AY88" s="13" t="s">
        <v>169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3" t="s">
        <v>77</v>
      </c>
      <c r="BK88" s="194">
        <f>ROUND(I88*H88,1)</f>
        <v>0</v>
      </c>
      <c r="BL88" s="13" t="s">
        <v>168</v>
      </c>
      <c r="BM88" s="13" t="s">
        <v>727</v>
      </c>
    </row>
    <row r="89" spans="2:47" s="1" customFormat="1" ht="12">
      <c r="B89" s="34"/>
      <c r="C89" s="35"/>
      <c r="D89" s="195" t="s">
        <v>171</v>
      </c>
      <c r="E89" s="35"/>
      <c r="F89" s="196" t="s">
        <v>190</v>
      </c>
      <c r="G89" s="35"/>
      <c r="H89" s="35"/>
      <c r="I89" s="139"/>
      <c r="J89" s="35"/>
      <c r="K89" s="35"/>
      <c r="L89" s="39"/>
      <c r="M89" s="197"/>
      <c r="N89" s="75"/>
      <c r="O89" s="75"/>
      <c r="P89" s="75"/>
      <c r="Q89" s="75"/>
      <c r="R89" s="75"/>
      <c r="S89" s="75"/>
      <c r="T89" s="76"/>
      <c r="AT89" s="13" t="s">
        <v>171</v>
      </c>
      <c r="AU89" s="13" t="s">
        <v>70</v>
      </c>
    </row>
    <row r="90" spans="2:65" s="1" customFormat="1" ht="16.5" customHeight="1">
      <c r="B90" s="34"/>
      <c r="C90" s="184" t="s">
        <v>191</v>
      </c>
      <c r="D90" s="184" t="s">
        <v>163</v>
      </c>
      <c r="E90" s="185" t="s">
        <v>192</v>
      </c>
      <c r="F90" s="186" t="s">
        <v>193</v>
      </c>
      <c r="G90" s="187" t="s">
        <v>166</v>
      </c>
      <c r="H90" s="188">
        <v>49566</v>
      </c>
      <c r="I90" s="189"/>
      <c r="J90" s="188">
        <f>ROUND(I90*H90,1)</f>
        <v>0</v>
      </c>
      <c r="K90" s="186" t="s">
        <v>167</v>
      </c>
      <c r="L90" s="39"/>
      <c r="M90" s="190" t="s">
        <v>1</v>
      </c>
      <c r="N90" s="191" t="s">
        <v>41</v>
      </c>
      <c r="O90" s="75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3" t="s">
        <v>168</v>
      </c>
      <c r="AT90" s="13" t="s">
        <v>163</v>
      </c>
      <c r="AU90" s="13" t="s">
        <v>70</v>
      </c>
      <c r="AY90" s="13" t="s">
        <v>169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3" t="s">
        <v>77</v>
      </c>
      <c r="BK90" s="194">
        <f>ROUND(I90*H90,1)</f>
        <v>0</v>
      </c>
      <c r="BL90" s="13" t="s">
        <v>168</v>
      </c>
      <c r="BM90" s="13" t="s">
        <v>728</v>
      </c>
    </row>
    <row r="91" spans="2:47" s="1" customFormat="1" ht="12">
      <c r="B91" s="34"/>
      <c r="C91" s="35"/>
      <c r="D91" s="195" t="s">
        <v>171</v>
      </c>
      <c r="E91" s="35"/>
      <c r="F91" s="196" t="s">
        <v>195</v>
      </c>
      <c r="G91" s="35"/>
      <c r="H91" s="35"/>
      <c r="I91" s="139"/>
      <c r="J91" s="35"/>
      <c r="K91" s="35"/>
      <c r="L91" s="39"/>
      <c r="M91" s="197"/>
      <c r="N91" s="75"/>
      <c r="O91" s="75"/>
      <c r="P91" s="75"/>
      <c r="Q91" s="75"/>
      <c r="R91" s="75"/>
      <c r="S91" s="75"/>
      <c r="T91" s="76"/>
      <c r="AT91" s="13" t="s">
        <v>171</v>
      </c>
      <c r="AU91" s="13" t="s">
        <v>70</v>
      </c>
    </row>
    <row r="92" spans="2:65" s="1" customFormat="1" ht="16.5" customHeight="1">
      <c r="B92" s="34"/>
      <c r="C92" s="184" t="s">
        <v>196</v>
      </c>
      <c r="D92" s="184" t="s">
        <v>163</v>
      </c>
      <c r="E92" s="185" t="s">
        <v>197</v>
      </c>
      <c r="F92" s="186" t="s">
        <v>198</v>
      </c>
      <c r="G92" s="187" t="s">
        <v>166</v>
      </c>
      <c r="H92" s="188">
        <v>49566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729</v>
      </c>
    </row>
    <row r="93" spans="2:47" s="1" customFormat="1" ht="12">
      <c r="B93" s="34"/>
      <c r="C93" s="35"/>
      <c r="D93" s="195" t="s">
        <v>171</v>
      </c>
      <c r="E93" s="35"/>
      <c r="F93" s="196" t="s">
        <v>200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65" s="1" customFormat="1" ht="16.5" customHeight="1">
      <c r="B94" s="34"/>
      <c r="C94" s="198" t="s">
        <v>201</v>
      </c>
      <c r="D94" s="198" t="s">
        <v>173</v>
      </c>
      <c r="E94" s="199" t="s">
        <v>202</v>
      </c>
      <c r="F94" s="200" t="s">
        <v>203</v>
      </c>
      <c r="G94" s="201" t="s">
        <v>204</v>
      </c>
      <c r="H94" s="202">
        <v>1239.15</v>
      </c>
      <c r="I94" s="203"/>
      <c r="J94" s="202">
        <f>ROUND(I94*H94,1)</f>
        <v>0</v>
      </c>
      <c r="K94" s="200" t="s">
        <v>167</v>
      </c>
      <c r="L94" s="204"/>
      <c r="M94" s="205" t="s">
        <v>1</v>
      </c>
      <c r="N94" s="206" t="s">
        <v>41</v>
      </c>
      <c r="O94" s="75"/>
      <c r="P94" s="192">
        <f>O94*H94</f>
        <v>0</v>
      </c>
      <c r="Q94" s="192">
        <v>0.001</v>
      </c>
      <c r="R94" s="192">
        <f>Q94*H94</f>
        <v>1.2391500000000002</v>
      </c>
      <c r="S94" s="192">
        <v>0</v>
      </c>
      <c r="T94" s="193">
        <f>S94*H94</f>
        <v>0</v>
      </c>
      <c r="AR94" s="13" t="s">
        <v>177</v>
      </c>
      <c r="AT94" s="13" t="s">
        <v>173</v>
      </c>
      <c r="AU94" s="13" t="s">
        <v>70</v>
      </c>
      <c r="AY94" s="13" t="s">
        <v>169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3" t="s">
        <v>77</v>
      </c>
      <c r="BK94" s="194">
        <f>ROUND(I94*H94,1)</f>
        <v>0</v>
      </c>
      <c r="BL94" s="13" t="s">
        <v>168</v>
      </c>
      <c r="BM94" s="13" t="s">
        <v>730</v>
      </c>
    </row>
    <row r="95" spans="2:51" s="9" customFormat="1" ht="12">
      <c r="B95" s="207"/>
      <c r="C95" s="208"/>
      <c r="D95" s="195" t="s">
        <v>180</v>
      </c>
      <c r="E95" s="209" t="s">
        <v>1</v>
      </c>
      <c r="F95" s="210" t="s">
        <v>731</v>
      </c>
      <c r="G95" s="208"/>
      <c r="H95" s="211">
        <v>1239.15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180</v>
      </c>
      <c r="AU95" s="217" t="s">
        <v>70</v>
      </c>
      <c r="AV95" s="9" t="s">
        <v>79</v>
      </c>
      <c r="AW95" s="9" t="s">
        <v>32</v>
      </c>
      <c r="AX95" s="9" t="s">
        <v>77</v>
      </c>
      <c r="AY95" s="217" t="s">
        <v>169</v>
      </c>
    </row>
    <row r="96" spans="2:65" s="1" customFormat="1" ht="22.5" customHeight="1">
      <c r="B96" s="34"/>
      <c r="C96" s="184" t="s">
        <v>177</v>
      </c>
      <c r="D96" s="184" t="s">
        <v>163</v>
      </c>
      <c r="E96" s="185" t="s">
        <v>207</v>
      </c>
      <c r="F96" s="186" t="s">
        <v>208</v>
      </c>
      <c r="G96" s="187" t="s">
        <v>166</v>
      </c>
      <c r="H96" s="188">
        <v>297396</v>
      </c>
      <c r="I96" s="189"/>
      <c r="J96" s="188">
        <f>ROUND(I96*H96,1)</f>
        <v>0</v>
      </c>
      <c r="K96" s="186" t="s">
        <v>209</v>
      </c>
      <c r="L96" s="39"/>
      <c r="M96" s="190" t="s">
        <v>1</v>
      </c>
      <c r="N96" s="191" t="s">
        <v>41</v>
      </c>
      <c r="O96" s="75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13" t="s">
        <v>168</v>
      </c>
      <c r="AT96" s="13" t="s">
        <v>163</v>
      </c>
      <c r="AU96" s="13" t="s">
        <v>70</v>
      </c>
      <c r="AY96" s="13" t="s">
        <v>169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3" t="s">
        <v>77</v>
      </c>
      <c r="BK96" s="194">
        <f>ROUND(I96*H96,1)</f>
        <v>0</v>
      </c>
      <c r="BL96" s="13" t="s">
        <v>168</v>
      </c>
      <c r="BM96" s="13" t="s">
        <v>732</v>
      </c>
    </row>
    <row r="97" spans="2:51" s="9" customFormat="1" ht="12">
      <c r="B97" s="207"/>
      <c r="C97" s="208"/>
      <c r="D97" s="195" t="s">
        <v>180</v>
      </c>
      <c r="E97" s="209" t="s">
        <v>1</v>
      </c>
      <c r="F97" s="210" t="s">
        <v>733</v>
      </c>
      <c r="G97" s="208"/>
      <c r="H97" s="211">
        <v>297396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180</v>
      </c>
      <c r="AU97" s="217" t="s">
        <v>70</v>
      </c>
      <c r="AV97" s="9" t="s">
        <v>79</v>
      </c>
      <c r="AW97" s="9" t="s">
        <v>32</v>
      </c>
      <c r="AX97" s="9" t="s">
        <v>77</v>
      </c>
      <c r="AY97" s="217" t="s">
        <v>169</v>
      </c>
    </row>
    <row r="98" spans="2:65" s="1" customFormat="1" ht="16.5" customHeight="1">
      <c r="B98" s="34"/>
      <c r="C98" s="184" t="s">
        <v>212</v>
      </c>
      <c r="D98" s="184" t="s">
        <v>163</v>
      </c>
      <c r="E98" s="185" t="s">
        <v>213</v>
      </c>
      <c r="F98" s="186" t="s">
        <v>214</v>
      </c>
      <c r="G98" s="187" t="s">
        <v>215</v>
      </c>
      <c r="H98" s="188">
        <v>446.04</v>
      </c>
      <c r="I98" s="189"/>
      <c r="J98" s="188">
        <f>ROUND(I98*H98,1)</f>
        <v>0</v>
      </c>
      <c r="K98" s="186" t="s">
        <v>1</v>
      </c>
      <c r="L98" s="39"/>
      <c r="M98" s="190" t="s">
        <v>1</v>
      </c>
      <c r="N98" s="191" t="s">
        <v>41</v>
      </c>
      <c r="O98" s="75"/>
      <c r="P98" s="192">
        <f>O98*H98</f>
        <v>0</v>
      </c>
      <c r="Q98" s="192">
        <v>1</v>
      </c>
      <c r="R98" s="192">
        <f>Q98*H98</f>
        <v>446.04</v>
      </c>
      <c r="S98" s="192">
        <v>0</v>
      </c>
      <c r="T98" s="193">
        <f>S98*H98</f>
        <v>0</v>
      </c>
      <c r="AR98" s="13" t="s">
        <v>168</v>
      </c>
      <c r="AT98" s="13" t="s">
        <v>163</v>
      </c>
      <c r="AU98" s="13" t="s">
        <v>70</v>
      </c>
      <c r="AY98" s="13" t="s">
        <v>169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3" t="s">
        <v>77</v>
      </c>
      <c r="BK98" s="194">
        <f>ROUND(I98*H98,1)</f>
        <v>0</v>
      </c>
      <c r="BL98" s="13" t="s">
        <v>168</v>
      </c>
      <c r="BM98" s="13" t="s">
        <v>734</v>
      </c>
    </row>
    <row r="99" spans="2:47" s="1" customFormat="1" ht="12">
      <c r="B99" s="34"/>
      <c r="C99" s="35"/>
      <c r="D99" s="195" t="s">
        <v>171</v>
      </c>
      <c r="E99" s="35"/>
      <c r="F99" s="196" t="s">
        <v>214</v>
      </c>
      <c r="G99" s="35"/>
      <c r="H99" s="35"/>
      <c r="I99" s="139"/>
      <c r="J99" s="35"/>
      <c r="K99" s="35"/>
      <c r="L99" s="39"/>
      <c r="M99" s="197"/>
      <c r="N99" s="75"/>
      <c r="O99" s="75"/>
      <c r="P99" s="75"/>
      <c r="Q99" s="75"/>
      <c r="R99" s="75"/>
      <c r="S99" s="75"/>
      <c r="T99" s="76"/>
      <c r="AT99" s="13" t="s">
        <v>171</v>
      </c>
      <c r="AU99" s="13" t="s">
        <v>70</v>
      </c>
    </row>
    <row r="100" spans="2:51" s="9" customFormat="1" ht="12">
      <c r="B100" s="207"/>
      <c r="C100" s="208"/>
      <c r="D100" s="195" t="s">
        <v>180</v>
      </c>
      <c r="E100" s="209" t="s">
        <v>1</v>
      </c>
      <c r="F100" s="210" t="s">
        <v>735</v>
      </c>
      <c r="G100" s="208"/>
      <c r="H100" s="211">
        <v>446.04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180</v>
      </c>
      <c r="AU100" s="217" t="s">
        <v>70</v>
      </c>
      <c r="AV100" s="9" t="s">
        <v>79</v>
      </c>
      <c r="AW100" s="9" t="s">
        <v>32</v>
      </c>
      <c r="AX100" s="9" t="s">
        <v>77</v>
      </c>
      <c r="AY100" s="217" t="s">
        <v>169</v>
      </c>
    </row>
    <row r="101" spans="2:65" s="1" customFormat="1" ht="16.5" customHeight="1">
      <c r="B101" s="34"/>
      <c r="C101" s="184" t="s">
        <v>218</v>
      </c>
      <c r="D101" s="184" t="s">
        <v>163</v>
      </c>
      <c r="E101" s="185" t="s">
        <v>736</v>
      </c>
      <c r="F101" s="186" t="s">
        <v>737</v>
      </c>
      <c r="G101" s="187" t="s">
        <v>221</v>
      </c>
      <c r="H101" s="188">
        <v>75</v>
      </c>
      <c r="I101" s="189"/>
      <c r="J101" s="188">
        <f>ROUND(I101*H101,1)</f>
        <v>0</v>
      </c>
      <c r="K101" s="186" t="s">
        <v>167</v>
      </c>
      <c r="L101" s="39"/>
      <c r="M101" s="190" t="s">
        <v>1</v>
      </c>
      <c r="N101" s="191" t="s">
        <v>41</v>
      </c>
      <c r="O101" s="75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3" t="s">
        <v>168</v>
      </c>
      <c r="AT101" s="13" t="s">
        <v>163</v>
      </c>
      <c r="AU101" s="13" t="s">
        <v>70</v>
      </c>
      <c r="AY101" s="13" t="s">
        <v>169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3" t="s">
        <v>77</v>
      </c>
      <c r="BK101" s="194">
        <f>ROUND(I101*H101,1)</f>
        <v>0</v>
      </c>
      <c r="BL101" s="13" t="s">
        <v>168</v>
      </c>
      <c r="BM101" s="13" t="s">
        <v>738</v>
      </c>
    </row>
    <row r="102" spans="2:47" s="1" customFormat="1" ht="12">
      <c r="B102" s="34"/>
      <c r="C102" s="35"/>
      <c r="D102" s="195" t="s">
        <v>171</v>
      </c>
      <c r="E102" s="35"/>
      <c r="F102" s="196" t="s">
        <v>739</v>
      </c>
      <c r="G102" s="35"/>
      <c r="H102" s="35"/>
      <c r="I102" s="139"/>
      <c r="J102" s="35"/>
      <c r="K102" s="35"/>
      <c r="L102" s="39"/>
      <c r="M102" s="197"/>
      <c r="N102" s="75"/>
      <c r="O102" s="75"/>
      <c r="P102" s="75"/>
      <c r="Q102" s="75"/>
      <c r="R102" s="75"/>
      <c r="S102" s="75"/>
      <c r="T102" s="76"/>
      <c r="AT102" s="13" t="s">
        <v>171</v>
      </c>
      <c r="AU102" s="13" t="s">
        <v>70</v>
      </c>
    </row>
    <row r="103" spans="2:65" s="1" customFormat="1" ht="16.5" customHeight="1">
      <c r="B103" s="34"/>
      <c r="C103" s="184" t="s">
        <v>225</v>
      </c>
      <c r="D103" s="184" t="s">
        <v>163</v>
      </c>
      <c r="E103" s="185" t="s">
        <v>219</v>
      </c>
      <c r="F103" s="186" t="s">
        <v>220</v>
      </c>
      <c r="G103" s="187" t="s">
        <v>221</v>
      </c>
      <c r="H103" s="188">
        <v>13030</v>
      </c>
      <c r="I103" s="189"/>
      <c r="J103" s="188">
        <f>ROUND(I103*H103,1)</f>
        <v>0</v>
      </c>
      <c r="K103" s="186" t="s">
        <v>167</v>
      </c>
      <c r="L103" s="39"/>
      <c r="M103" s="190" t="s">
        <v>1</v>
      </c>
      <c r="N103" s="191" t="s">
        <v>41</v>
      </c>
      <c r="O103" s="75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3" t="s">
        <v>168</v>
      </c>
      <c r="AT103" s="13" t="s">
        <v>163</v>
      </c>
      <c r="AU103" s="13" t="s">
        <v>70</v>
      </c>
      <c r="AY103" s="13" t="s">
        <v>169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3" t="s">
        <v>77</v>
      </c>
      <c r="BK103" s="194">
        <f>ROUND(I103*H103,1)</f>
        <v>0</v>
      </c>
      <c r="BL103" s="13" t="s">
        <v>168</v>
      </c>
      <c r="BM103" s="13" t="s">
        <v>740</v>
      </c>
    </row>
    <row r="104" spans="2:47" s="1" customFormat="1" ht="12">
      <c r="B104" s="34"/>
      <c r="C104" s="35"/>
      <c r="D104" s="195" t="s">
        <v>171</v>
      </c>
      <c r="E104" s="35"/>
      <c r="F104" s="196" t="s">
        <v>223</v>
      </c>
      <c r="G104" s="35"/>
      <c r="H104" s="35"/>
      <c r="I104" s="139"/>
      <c r="J104" s="35"/>
      <c r="K104" s="35"/>
      <c r="L104" s="39"/>
      <c r="M104" s="197"/>
      <c r="N104" s="75"/>
      <c r="O104" s="75"/>
      <c r="P104" s="75"/>
      <c r="Q104" s="75"/>
      <c r="R104" s="75"/>
      <c r="S104" s="75"/>
      <c r="T104" s="76"/>
      <c r="AT104" s="13" t="s">
        <v>171</v>
      </c>
      <c r="AU104" s="13" t="s">
        <v>70</v>
      </c>
    </row>
    <row r="105" spans="2:51" s="9" customFormat="1" ht="12">
      <c r="B105" s="207"/>
      <c r="C105" s="208"/>
      <c r="D105" s="195" t="s">
        <v>180</v>
      </c>
      <c r="E105" s="209" t="s">
        <v>1</v>
      </c>
      <c r="F105" s="210" t="s">
        <v>741</v>
      </c>
      <c r="G105" s="208"/>
      <c r="H105" s="211">
        <v>13030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180</v>
      </c>
      <c r="AU105" s="217" t="s">
        <v>70</v>
      </c>
      <c r="AV105" s="9" t="s">
        <v>79</v>
      </c>
      <c r="AW105" s="9" t="s">
        <v>32</v>
      </c>
      <c r="AX105" s="9" t="s">
        <v>77</v>
      </c>
      <c r="AY105" s="217" t="s">
        <v>169</v>
      </c>
    </row>
    <row r="106" spans="2:65" s="1" customFormat="1" ht="16.5" customHeight="1">
      <c r="B106" s="34"/>
      <c r="C106" s="184" t="s">
        <v>231</v>
      </c>
      <c r="D106" s="184" t="s">
        <v>163</v>
      </c>
      <c r="E106" s="185" t="s">
        <v>742</v>
      </c>
      <c r="F106" s="186" t="s">
        <v>743</v>
      </c>
      <c r="G106" s="187" t="s">
        <v>221</v>
      </c>
      <c r="H106" s="188">
        <v>75</v>
      </c>
      <c r="I106" s="189"/>
      <c r="J106" s="188">
        <f>ROUND(I106*H106,1)</f>
        <v>0</v>
      </c>
      <c r="K106" s="186" t="s">
        <v>167</v>
      </c>
      <c r="L106" s="39"/>
      <c r="M106" s="190" t="s">
        <v>1</v>
      </c>
      <c r="N106" s="191" t="s">
        <v>41</v>
      </c>
      <c r="O106" s="75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3" t="s">
        <v>168</v>
      </c>
      <c r="AT106" s="13" t="s">
        <v>163</v>
      </c>
      <c r="AU106" s="13" t="s">
        <v>70</v>
      </c>
      <c r="AY106" s="13" t="s">
        <v>169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3" t="s">
        <v>77</v>
      </c>
      <c r="BK106" s="194">
        <f>ROUND(I106*H106,1)</f>
        <v>0</v>
      </c>
      <c r="BL106" s="13" t="s">
        <v>168</v>
      </c>
      <c r="BM106" s="13" t="s">
        <v>744</v>
      </c>
    </row>
    <row r="107" spans="2:47" s="1" customFormat="1" ht="12">
      <c r="B107" s="34"/>
      <c r="C107" s="35"/>
      <c r="D107" s="195" t="s">
        <v>171</v>
      </c>
      <c r="E107" s="35"/>
      <c r="F107" s="196" t="s">
        <v>745</v>
      </c>
      <c r="G107" s="35"/>
      <c r="H107" s="35"/>
      <c r="I107" s="139"/>
      <c r="J107" s="35"/>
      <c r="K107" s="35"/>
      <c r="L107" s="39"/>
      <c r="M107" s="197"/>
      <c r="N107" s="75"/>
      <c r="O107" s="75"/>
      <c r="P107" s="75"/>
      <c r="Q107" s="75"/>
      <c r="R107" s="75"/>
      <c r="S107" s="75"/>
      <c r="T107" s="76"/>
      <c r="AT107" s="13" t="s">
        <v>171</v>
      </c>
      <c r="AU107" s="13" t="s">
        <v>70</v>
      </c>
    </row>
    <row r="108" spans="2:51" s="9" customFormat="1" ht="12">
      <c r="B108" s="207"/>
      <c r="C108" s="208"/>
      <c r="D108" s="195" t="s">
        <v>180</v>
      </c>
      <c r="E108" s="209" t="s">
        <v>1</v>
      </c>
      <c r="F108" s="210" t="s">
        <v>746</v>
      </c>
      <c r="G108" s="208"/>
      <c r="H108" s="211">
        <v>75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180</v>
      </c>
      <c r="AU108" s="217" t="s">
        <v>70</v>
      </c>
      <c r="AV108" s="9" t="s">
        <v>79</v>
      </c>
      <c r="AW108" s="9" t="s">
        <v>32</v>
      </c>
      <c r="AX108" s="9" t="s">
        <v>77</v>
      </c>
      <c r="AY108" s="217" t="s">
        <v>169</v>
      </c>
    </row>
    <row r="109" spans="2:65" s="1" customFormat="1" ht="16.5" customHeight="1">
      <c r="B109" s="34"/>
      <c r="C109" s="184" t="s">
        <v>237</v>
      </c>
      <c r="D109" s="184" t="s">
        <v>163</v>
      </c>
      <c r="E109" s="185" t="s">
        <v>747</v>
      </c>
      <c r="F109" s="186" t="s">
        <v>748</v>
      </c>
      <c r="G109" s="187" t="s">
        <v>221</v>
      </c>
      <c r="H109" s="188">
        <v>75</v>
      </c>
      <c r="I109" s="189"/>
      <c r="J109" s="188">
        <f>ROUND(I109*H109,1)</f>
        <v>0</v>
      </c>
      <c r="K109" s="186" t="s">
        <v>167</v>
      </c>
      <c r="L109" s="39"/>
      <c r="M109" s="190" t="s">
        <v>1</v>
      </c>
      <c r="N109" s="191" t="s">
        <v>41</v>
      </c>
      <c r="O109" s="75"/>
      <c r="P109" s="192">
        <f>O109*H109</f>
        <v>0</v>
      </c>
      <c r="Q109" s="192">
        <v>0.00208</v>
      </c>
      <c r="R109" s="192">
        <f>Q109*H109</f>
        <v>0.156</v>
      </c>
      <c r="S109" s="192">
        <v>0</v>
      </c>
      <c r="T109" s="193">
        <f>S109*H109</f>
        <v>0</v>
      </c>
      <c r="AR109" s="13" t="s">
        <v>168</v>
      </c>
      <c r="AT109" s="13" t="s">
        <v>163</v>
      </c>
      <c r="AU109" s="13" t="s">
        <v>70</v>
      </c>
      <c r="AY109" s="13" t="s">
        <v>169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3" t="s">
        <v>77</v>
      </c>
      <c r="BK109" s="194">
        <f>ROUND(I109*H109,1)</f>
        <v>0</v>
      </c>
      <c r="BL109" s="13" t="s">
        <v>168</v>
      </c>
      <c r="BM109" s="13" t="s">
        <v>749</v>
      </c>
    </row>
    <row r="110" spans="2:47" s="1" customFormat="1" ht="12">
      <c r="B110" s="34"/>
      <c r="C110" s="35"/>
      <c r="D110" s="195" t="s">
        <v>171</v>
      </c>
      <c r="E110" s="35"/>
      <c r="F110" s="196" t="s">
        <v>750</v>
      </c>
      <c r="G110" s="35"/>
      <c r="H110" s="35"/>
      <c r="I110" s="139"/>
      <c r="J110" s="35"/>
      <c r="K110" s="35"/>
      <c r="L110" s="39"/>
      <c r="M110" s="197"/>
      <c r="N110" s="75"/>
      <c r="O110" s="75"/>
      <c r="P110" s="75"/>
      <c r="Q110" s="75"/>
      <c r="R110" s="75"/>
      <c r="S110" s="75"/>
      <c r="T110" s="76"/>
      <c r="AT110" s="13" t="s">
        <v>171</v>
      </c>
      <c r="AU110" s="13" t="s">
        <v>70</v>
      </c>
    </row>
    <row r="111" spans="2:51" s="9" customFormat="1" ht="12">
      <c r="B111" s="207"/>
      <c r="C111" s="208"/>
      <c r="D111" s="195" t="s">
        <v>180</v>
      </c>
      <c r="E111" s="209" t="s">
        <v>1</v>
      </c>
      <c r="F111" s="210" t="s">
        <v>751</v>
      </c>
      <c r="G111" s="208"/>
      <c r="H111" s="211">
        <v>75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180</v>
      </c>
      <c r="AU111" s="217" t="s">
        <v>70</v>
      </c>
      <c r="AV111" s="9" t="s">
        <v>79</v>
      </c>
      <c r="AW111" s="9" t="s">
        <v>32</v>
      </c>
      <c r="AX111" s="9" t="s">
        <v>77</v>
      </c>
      <c r="AY111" s="217" t="s">
        <v>169</v>
      </c>
    </row>
    <row r="112" spans="2:65" s="1" customFormat="1" ht="16.5" customHeight="1">
      <c r="B112" s="34"/>
      <c r="C112" s="184" t="s">
        <v>242</v>
      </c>
      <c r="D112" s="184" t="s">
        <v>163</v>
      </c>
      <c r="E112" s="185" t="s">
        <v>752</v>
      </c>
      <c r="F112" s="186" t="s">
        <v>753</v>
      </c>
      <c r="G112" s="187" t="s">
        <v>221</v>
      </c>
      <c r="H112" s="188">
        <v>75</v>
      </c>
      <c r="I112" s="189"/>
      <c r="J112" s="188">
        <f>ROUND(I112*H112,1)</f>
        <v>0</v>
      </c>
      <c r="K112" s="186" t="s">
        <v>167</v>
      </c>
      <c r="L112" s="39"/>
      <c r="M112" s="190" t="s">
        <v>1</v>
      </c>
      <c r="N112" s="191" t="s">
        <v>41</v>
      </c>
      <c r="O112" s="75"/>
      <c r="P112" s="192">
        <f>O112*H112</f>
        <v>0</v>
      </c>
      <c r="Q112" s="192">
        <v>0.0026</v>
      </c>
      <c r="R112" s="192">
        <f>Q112*H112</f>
        <v>0.19499999999999998</v>
      </c>
      <c r="S112" s="192">
        <v>0</v>
      </c>
      <c r="T112" s="193">
        <f>S112*H112</f>
        <v>0</v>
      </c>
      <c r="AR112" s="13" t="s">
        <v>168</v>
      </c>
      <c r="AT112" s="13" t="s">
        <v>163</v>
      </c>
      <c r="AU112" s="13" t="s">
        <v>70</v>
      </c>
      <c r="AY112" s="13" t="s">
        <v>169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3" t="s">
        <v>77</v>
      </c>
      <c r="BK112" s="194">
        <f>ROUND(I112*H112,1)</f>
        <v>0</v>
      </c>
      <c r="BL112" s="13" t="s">
        <v>168</v>
      </c>
      <c r="BM112" s="13" t="s">
        <v>754</v>
      </c>
    </row>
    <row r="113" spans="2:47" s="1" customFormat="1" ht="12">
      <c r="B113" s="34"/>
      <c r="C113" s="35"/>
      <c r="D113" s="195" t="s">
        <v>171</v>
      </c>
      <c r="E113" s="35"/>
      <c r="F113" s="196" t="s">
        <v>755</v>
      </c>
      <c r="G113" s="35"/>
      <c r="H113" s="35"/>
      <c r="I113" s="139"/>
      <c r="J113" s="35"/>
      <c r="K113" s="35"/>
      <c r="L113" s="39"/>
      <c r="M113" s="197"/>
      <c r="N113" s="75"/>
      <c r="O113" s="75"/>
      <c r="P113" s="75"/>
      <c r="Q113" s="75"/>
      <c r="R113" s="75"/>
      <c r="S113" s="75"/>
      <c r="T113" s="76"/>
      <c r="AT113" s="13" t="s">
        <v>171</v>
      </c>
      <c r="AU113" s="13" t="s">
        <v>70</v>
      </c>
    </row>
    <row r="114" spans="2:51" s="9" customFormat="1" ht="12">
      <c r="B114" s="207"/>
      <c r="C114" s="208"/>
      <c r="D114" s="195" t="s">
        <v>180</v>
      </c>
      <c r="E114" s="209" t="s">
        <v>1</v>
      </c>
      <c r="F114" s="210" t="s">
        <v>751</v>
      </c>
      <c r="G114" s="208"/>
      <c r="H114" s="211">
        <v>75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180</v>
      </c>
      <c r="AU114" s="217" t="s">
        <v>70</v>
      </c>
      <c r="AV114" s="9" t="s">
        <v>79</v>
      </c>
      <c r="AW114" s="9" t="s">
        <v>32</v>
      </c>
      <c r="AX114" s="9" t="s">
        <v>77</v>
      </c>
      <c r="AY114" s="217" t="s">
        <v>169</v>
      </c>
    </row>
    <row r="115" spans="2:65" s="1" customFormat="1" ht="16.5" customHeight="1">
      <c r="B115" s="34"/>
      <c r="C115" s="184" t="s">
        <v>8</v>
      </c>
      <c r="D115" s="184" t="s">
        <v>163</v>
      </c>
      <c r="E115" s="185" t="s">
        <v>226</v>
      </c>
      <c r="F115" s="186" t="s">
        <v>227</v>
      </c>
      <c r="G115" s="187" t="s">
        <v>215</v>
      </c>
      <c r="H115" s="188">
        <v>0.4</v>
      </c>
      <c r="I115" s="189"/>
      <c r="J115" s="188">
        <f>ROUND(I115*H115,1)</f>
        <v>0</v>
      </c>
      <c r="K115" s="186" t="s">
        <v>1</v>
      </c>
      <c r="L115" s="39"/>
      <c r="M115" s="190" t="s">
        <v>1</v>
      </c>
      <c r="N115" s="191" t="s">
        <v>41</v>
      </c>
      <c r="O115" s="75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13" t="s">
        <v>168</v>
      </c>
      <c r="AT115" s="13" t="s">
        <v>163</v>
      </c>
      <c r="AU115" s="13" t="s">
        <v>70</v>
      </c>
      <c r="AY115" s="13" t="s">
        <v>169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3" t="s">
        <v>77</v>
      </c>
      <c r="BK115" s="194">
        <f>ROUND(I115*H115,1)</f>
        <v>0</v>
      </c>
      <c r="BL115" s="13" t="s">
        <v>168</v>
      </c>
      <c r="BM115" s="13" t="s">
        <v>756</v>
      </c>
    </row>
    <row r="116" spans="2:47" s="1" customFormat="1" ht="12">
      <c r="B116" s="34"/>
      <c r="C116" s="35"/>
      <c r="D116" s="195" t="s">
        <v>171</v>
      </c>
      <c r="E116" s="35"/>
      <c r="F116" s="196" t="s">
        <v>229</v>
      </c>
      <c r="G116" s="35"/>
      <c r="H116" s="35"/>
      <c r="I116" s="139"/>
      <c r="J116" s="35"/>
      <c r="K116" s="35"/>
      <c r="L116" s="39"/>
      <c r="M116" s="197"/>
      <c r="N116" s="75"/>
      <c r="O116" s="75"/>
      <c r="P116" s="75"/>
      <c r="Q116" s="75"/>
      <c r="R116" s="75"/>
      <c r="S116" s="75"/>
      <c r="T116" s="76"/>
      <c r="AT116" s="13" t="s">
        <v>171</v>
      </c>
      <c r="AU116" s="13" t="s">
        <v>70</v>
      </c>
    </row>
    <row r="117" spans="2:51" s="9" customFormat="1" ht="12">
      <c r="B117" s="207"/>
      <c r="C117" s="208"/>
      <c r="D117" s="195" t="s">
        <v>180</v>
      </c>
      <c r="E117" s="209" t="s">
        <v>1</v>
      </c>
      <c r="F117" s="210" t="s">
        <v>757</v>
      </c>
      <c r="G117" s="208"/>
      <c r="H117" s="211">
        <v>0.4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180</v>
      </c>
      <c r="AU117" s="217" t="s">
        <v>70</v>
      </c>
      <c r="AV117" s="9" t="s">
        <v>79</v>
      </c>
      <c r="AW117" s="9" t="s">
        <v>32</v>
      </c>
      <c r="AX117" s="9" t="s">
        <v>77</v>
      </c>
      <c r="AY117" s="217" t="s">
        <v>169</v>
      </c>
    </row>
    <row r="118" spans="2:65" s="1" customFormat="1" ht="16.5" customHeight="1">
      <c r="B118" s="34"/>
      <c r="C118" s="198" t="s">
        <v>251</v>
      </c>
      <c r="D118" s="198" t="s">
        <v>173</v>
      </c>
      <c r="E118" s="199" t="s">
        <v>232</v>
      </c>
      <c r="F118" s="200" t="s">
        <v>233</v>
      </c>
      <c r="G118" s="201" t="s">
        <v>204</v>
      </c>
      <c r="H118" s="202">
        <v>205.2</v>
      </c>
      <c r="I118" s="203"/>
      <c r="J118" s="202">
        <f>ROUND(I118*H118,1)</f>
        <v>0</v>
      </c>
      <c r="K118" s="200" t="s">
        <v>167</v>
      </c>
      <c r="L118" s="204"/>
      <c r="M118" s="205" t="s">
        <v>1</v>
      </c>
      <c r="N118" s="206" t="s">
        <v>41</v>
      </c>
      <c r="O118" s="75"/>
      <c r="P118" s="192">
        <f>O118*H118</f>
        <v>0</v>
      </c>
      <c r="Q118" s="192">
        <v>1</v>
      </c>
      <c r="R118" s="192">
        <f>Q118*H118</f>
        <v>205.2</v>
      </c>
      <c r="S118" s="192">
        <v>0</v>
      </c>
      <c r="T118" s="193">
        <f>S118*H118</f>
        <v>0</v>
      </c>
      <c r="AR118" s="13" t="s">
        <v>177</v>
      </c>
      <c r="AT118" s="13" t="s">
        <v>173</v>
      </c>
      <c r="AU118" s="13" t="s">
        <v>70</v>
      </c>
      <c r="AY118" s="13" t="s">
        <v>169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3" t="s">
        <v>77</v>
      </c>
      <c r="BK118" s="194">
        <f>ROUND(I118*H118,1)</f>
        <v>0</v>
      </c>
      <c r="BL118" s="13" t="s">
        <v>168</v>
      </c>
      <c r="BM118" s="13" t="s">
        <v>758</v>
      </c>
    </row>
    <row r="119" spans="2:47" s="1" customFormat="1" ht="12">
      <c r="B119" s="34"/>
      <c r="C119" s="35"/>
      <c r="D119" s="195" t="s">
        <v>171</v>
      </c>
      <c r="E119" s="35"/>
      <c r="F119" s="196" t="s">
        <v>235</v>
      </c>
      <c r="G119" s="35"/>
      <c r="H119" s="35"/>
      <c r="I119" s="139"/>
      <c r="J119" s="35"/>
      <c r="K119" s="35"/>
      <c r="L119" s="39"/>
      <c r="M119" s="197"/>
      <c r="N119" s="75"/>
      <c r="O119" s="75"/>
      <c r="P119" s="75"/>
      <c r="Q119" s="75"/>
      <c r="R119" s="75"/>
      <c r="S119" s="75"/>
      <c r="T119" s="76"/>
      <c r="AT119" s="13" t="s">
        <v>171</v>
      </c>
      <c r="AU119" s="13" t="s">
        <v>70</v>
      </c>
    </row>
    <row r="120" spans="2:51" s="9" customFormat="1" ht="12">
      <c r="B120" s="207"/>
      <c r="C120" s="208"/>
      <c r="D120" s="195" t="s">
        <v>180</v>
      </c>
      <c r="E120" s="209" t="s">
        <v>1</v>
      </c>
      <c r="F120" s="210" t="s">
        <v>759</v>
      </c>
      <c r="G120" s="208"/>
      <c r="H120" s="211">
        <v>205.2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180</v>
      </c>
      <c r="AU120" s="217" t="s">
        <v>70</v>
      </c>
      <c r="AV120" s="9" t="s">
        <v>79</v>
      </c>
      <c r="AW120" s="9" t="s">
        <v>32</v>
      </c>
      <c r="AX120" s="9" t="s">
        <v>77</v>
      </c>
      <c r="AY120" s="217" t="s">
        <v>169</v>
      </c>
    </row>
    <row r="121" spans="2:65" s="1" customFormat="1" ht="16.5" customHeight="1">
      <c r="B121" s="34"/>
      <c r="C121" s="184" t="s">
        <v>256</v>
      </c>
      <c r="D121" s="184" t="s">
        <v>163</v>
      </c>
      <c r="E121" s="185" t="s">
        <v>238</v>
      </c>
      <c r="F121" s="186" t="s">
        <v>239</v>
      </c>
      <c r="G121" s="187" t="s">
        <v>215</v>
      </c>
      <c r="H121" s="188">
        <v>0.66</v>
      </c>
      <c r="I121" s="189"/>
      <c r="J121" s="188">
        <f>ROUND(I121*H121,1)</f>
        <v>0</v>
      </c>
      <c r="K121" s="186" t="s">
        <v>209</v>
      </c>
      <c r="L121" s="39"/>
      <c r="M121" s="190" t="s">
        <v>1</v>
      </c>
      <c r="N121" s="191" t="s">
        <v>41</v>
      </c>
      <c r="O121" s="75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3" t="s">
        <v>168</v>
      </c>
      <c r="AT121" s="13" t="s">
        <v>163</v>
      </c>
      <c r="AU121" s="13" t="s">
        <v>70</v>
      </c>
      <c r="AY121" s="13" t="s">
        <v>169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3" t="s">
        <v>77</v>
      </c>
      <c r="BK121" s="194">
        <f>ROUND(I121*H121,1)</f>
        <v>0</v>
      </c>
      <c r="BL121" s="13" t="s">
        <v>168</v>
      </c>
      <c r="BM121" s="13" t="s">
        <v>760</v>
      </c>
    </row>
    <row r="122" spans="2:47" s="1" customFormat="1" ht="12">
      <c r="B122" s="34"/>
      <c r="C122" s="35"/>
      <c r="D122" s="195" t="s">
        <v>171</v>
      </c>
      <c r="E122" s="35"/>
      <c r="F122" s="196" t="s">
        <v>229</v>
      </c>
      <c r="G122" s="35"/>
      <c r="H122" s="35"/>
      <c r="I122" s="139"/>
      <c r="J122" s="35"/>
      <c r="K122" s="35"/>
      <c r="L122" s="39"/>
      <c r="M122" s="197"/>
      <c r="N122" s="75"/>
      <c r="O122" s="75"/>
      <c r="P122" s="75"/>
      <c r="Q122" s="75"/>
      <c r="R122" s="75"/>
      <c r="S122" s="75"/>
      <c r="T122" s="76"/>
      <c r="AT122" s="13" t="s">
        <v>171</v>
      </c>
      <c r="AU122" s="13" t="s">
        <v>70</v>
      </c>
    </row>
    <row r="123" spans="2:51" s="9" customFormat="1" ht="12">
      <c r="B123" s="207"/>
      <c r="C123" s="208"/>
      <c r="D123" s="195" t="s">
        <v>180</v>
      </c>
      <c r="E123" s="209" t="s">
        <v>1</v>
      </c>
      <c r="F123" s="210" t="s">
        <v>761</v>
      </c>
      <c r="G123" s="208"/>
      <c r="H123" s="211">
        <v>0.66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180</v>
      </c>
      <c r="AU123" s="217" t="s">
        <v>70</v>
      </c>
      <c r="AV123" s="9" t="s">
        <v>79</v>
      </c>
      <c r="AW123" s="9" t="s">
        <v>32</v>
      </c>
      <c r="AX123" s="9" t="s">
        <v>77</v>
      </c>
      <c r="AY123" s="217" t="s">
        <v>169</v>
      </c>
    </row>
    <row r="124" spans="2:65" s="1" customFormat="1" ht="16.5" customHeight="1">
      <c r="B124" s="34"/>
      <c r="C124" s="198" t="s">
        <v>261</v>
      </c>
      <c r="D124" s="198" t="s">
        <v>173</v>
      </c>
      <c r="E124" s="199" t="s">
        <v>243</v>
      </c>
      <c r="F124" s="200" t="s">
        <v>244</v>
      </c>
      <c r="G124" s="201" t="s">
        <v>204</v>
      </c>
      <c r="H124" s="202">
        <v>655.25</v>
      </c>
      <c r="I124" s="203"/>
      <c r="J124" s="202">
        <f>ROUND(I124*H124,1)</f>
        <v>0</v>
      </c>
      <c r="K124" s="200" t="s">
        <v>209</v>
      </c>
      <c r="L124" s="204"/>
      <c r="M124" s="205" t="s">
        <v>1</v>
      </c>
      <c r="N124" s="206" t="s">
        <v>41</v>
      </c>
      <c r="O124" s="75"/>
      <c r="P124" s="192">
        <f>O124*H124</f>
        <v>0</v>
      </c>
      <c r="Q124" s="192">
        <v>0.001</v>
      </c>
      <c r="R124" s="192">
        <f>Q124*H124</f>
        <v>0.65525</v>
      </c>
      <c r="S124" s="192">
        <v>0</v>
      </c>
      <c r="T124" s="193">
        <f>S124*H124</f>
        <v>0</v>
      </c>
      <c r="AR124" s="13" t="s">
        <v>177</v>
      </c>
      <c r="AT124" s="13" t="s">
        <v>173</v>
      </c>
      <c r="AU124" s="13" t="s">
        <v>70</v>
      </c>
      <c r="AY124" s="13" t="s">
        <v>169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3" t="s">
        <v>77</v>
      </c>
      <c r="BK124" s="194">
        <f>ROUND(I124*H124,1)</f>
        <v>0</v>
      </c>
      <c r="BL124" s="13" t="s">
        <v>168</v>
      </c>
      <c r="BM124" s="13" t="s">
        <v>762</v>
      </c>
    </row>
    <row r="125" spans="2:47" s="1" customFormat="1" ht="12">
      <c r="B125" s="34"/>
      <c r="C125" s="35"/>
      <c r="D125" s="195" t="s">
        <v>171</v>
      </c>
      <c r="E125" s="35"/>
      <c r="F125" s="196" t="s">
        <v>244</v>
      </c>
      <c r="G125" s="35"/>
      <c r="H125" s="35"/>
      <c r="I125" s="139"/>
      <c r="J125" s="35"/>
      <c r="K125" s="35"/>
      <c r="L125" s="39"/>
      <c r="M125" s="197"/>
      <c r="N125" s="75"/>
      <c r="O125" s="75"/>
      <c r="P125" s="75"/>
      <c r="Q125" s="75"/>
      <c r="R125" s="75"/>
      <c r="S125" s="75"/>
      <c r="T125" s="76"/>
      <c r="AT125" s="13" t="s">
        <v>171</v>
      </c>
      <c r="AU125" s="13" t="s">
        <v>70</v>
      </c>
    </row>
    <row r="126" spans="2:51" s="9" customFormat="1" ht="12">
      <c r="B126" s="207"/>
      <c r="C126" s="208"/>
      <c r="D126" s="195" t="s">
        <v>180</v>
      </c>
      <c r="E126" s="209" t="s">
        <v>1</v>
      </c>
      <c r="F126" s="210" t="s">
        <v>763</v>
      </c>
      <c r="G126" s="208"/>
      <c r="H126" s="211">
        <v>655.25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180</v>
      </c>
      <c r="AU126" s="217" t="s">
        <v>70</v>
      </c>
      <c r="AV126" s="9" t="s">
        <v>79</v>
      </c>
      <c r="AW126" s="9" t="s">
        <v>32</v>
      </c>
      <c r="AX126" s="9" t="s">
        <v>77</v>
      </c>
      <c r="AY126" s="217" t="s">
        <v>169</v>
      </c>
    </row>
    <row r="127" spans="2:65" s="1" customFormat="1" ht="16.5" customHeight="1">
      <c r="B127" s="34"/>
      <c r="C127" s="198" t="s">
        <v>265</v>
      </c>
      <c r="D127" s="198" t="s">
        <v>173</v>
      </c>
      <c r="E127" s="199" t="s">
        <v>764</v>
      </c>
      <c r="F127" s="200" t="s">
        <v>765</v>
      </c>
      <c r="G127" s="201" t="s">
        <v>221</v>
      </c>
      <c r="H127" s="202">
        <v>24</v>
      </c>
      <c r="I127" s="203"/>
      <c r="J127" s="202">
        <f>ROUND(I127*H127,1)</f>
        <v>0</v>
      </c>
      <c r="K127" s="200" t="s">
        <v>1</v>
      </c>
      <c r="L127" s="204"/>
      <c r="M127" s="205" t="s">
        <v>1</v>
      </c>
      <c r="N127" s="206" t="s">
        <v>41</v>
      </c>
      <c r="O127" s="75"/>
      <c r="P127" s="192">
        <f>O127*H127</f>
        <v>0</v>
      </c>
      <c r="Q127" s="192">
        <v>0.0036</v>
      </c>
      <c r="R127" s="192">
        <f>Q127*H127</f>
        <v>0.0864</v>
      </c>
      <c r="S127" s="192">
        <v>0</v>
      </c>
      <c r="T127" s="193">
        <f>S127*H127</f>
        <v>0</v>
      </c>
      <c r="AR127" s="13" t="s">
        <v>177</v>
      </c>
      <c r="AT127" s="13" t="s">
        <v>173</v>
      </c>
      <c r="AU127" s="13" t="s">
        <v>70</v>
      </c>
      <c r="AY127" s="13" t="s">
        <v>169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3" t="s">
        <v>77</v>
      </c>
      <c r="BK127" s="194">
        <f>ROUND(I127*H127,1)</f>
        <v>0</v>
      </c>
      <c r="BL127" s="13" t="s">
        <v>168</v>
      </c>
      <c r="BM127" s="13" t="s">
        <v>766</v>
      </c>
    </row>
    <row r="128" spans="2:47" s="1" customFormat="1" ht="12">
      <c r="B128" s="34"/>
      <c r="C128" s="35"/>
      <c r="D128" s="195" t="s">
        <v>171</v>
      </c>
      <c r="E128" s="35"/>
      <c r="F128" s="196" t="s">
        <v>765</v>
      </c>
      <c r="G128" s="35"/>
      <c r="H128" s="35"/>
      <c r="I128" s="139"/>
      <c r="J128" s="35"/>
      <c r="K128" s="35"/>
      <c r="L128" s="39"/>
      <c r="M128" s="197"/>
      <c r="N128" s="75"/>
      <c r="O128" s="75"/>
      <c r="P128" s="75"/>
      <c r="Q128" s="75"/>
      <c r="R128" s="75"/>
      <c r="S128" s="75"/>
      <c r="T128" s="76"/>
      <c r="AT128" s="13" t="s">
        <v>171</v>
      </c>
      <c r="AU128" s="13" t="s">
        <v>70</v>
      </c>
    </row>
    <row r="129" spans="2:65" s="1" customFormat="1" ht="16.5" customHeight="1">
      <c r="B129" s="34"/>
      <c r="C129" s="198" t="s">
        <v>269</v>
      </c>
      <c r="D129" s="198" t="s">
        <v>173</v>
      </c>
      <c r="E129" s="199" t="s">
        <v>767</v>
      </c>
      <c r="F129" s="200" t="s">
        <v>768</v>
      </c>
      <c r="G129" s="201" t="s">
        <v>221</v>
      </c>
      <c r="H129" s="202">
        <v>27</v>
      </c>
      <c r="I129" s="203"/>
      <c r="J129" s="202">
        <f>ROUND(I129*H129,1)</f>
        <v>0</v>
      </c>
      <c r="K129" s="200" t="s">
        <v>1</v>
      </c>
      <c r="L129" s="204"/>
      <c r="M129" s="205" t="s">
        <v>1</v>
      </c>
      <c r="N129" s="206" t="s">
        <v>41</v>
      </c>
      <c r="O129" s="75"/>
      <c r="P129" s="192">
        <f>O129*H129</f>
        <v>0</v>
      </c>
      <c r="Q129" s="192">
        <v>0.0036</v>
      </c>
      <c r="R129" s="192">
        <f>Q129*H129</f>
        <v>0.0972</v>
      </c>
      <c r="S129" s="192">
        <v>0</v>
      </c>
      <c r="T129" s="193">
        <f>S129*H129</f>
        <v>0</v>
      </c>
      <c r="AR129" s="13" t="s">
        <v>177</v>
      </c>
      <c r="AT129" s="13" t="s">
        <v>173</v>
      </c>
      <c r="AU129" s="13" t="s">
        <v>70</v>
      </c>
      <c r="AY129" s="13" t="s">
        <v>169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3" t="s">
        <v>77</v>
      </c>
      <c r="BK129" s="194">
        <f>ROUND(I129*H129,1)</f>
        <v>0</v>
      </c>
      <c r="BL129" s="13" t="s">
        <v>168</v>
      </c>
      <c r="BM129" s="13" t="s">
        <v>769</v>
      </c>
    </row>
    <row r="130" spans="2:47" s="1" customFormat="1" ht="12">
      <c r="B130" s="34"/>
      <c r="C130" s="35"/>
      <c r="D130" s="195" t="s">
        <v>171</v>
      </c>
      <c r="E130" s="35"/>
      <c r="F130" s="196" t="s">
        <v>768</v>
      </c>
      <c r="G130" s="35"/>
      <c r="H130" s="35"/>
      <c r="I130" s="139"/>
      <c r="J130" s="35"/>
      <c r="K130" s="35"/>
      <c r="L130" s="39"/>
      <c r="M130" s="197"/>
      <c r="N130" s="75"/>
      <c r="O130" s="75"/>
      <c r="P130" s="75"/>
      <c r="Q130" s="75"/>
      <c r="R130" s="75"/>
      <c r="S130" s="75"/>
      <c r="T130" s="76"/>
      <c r="AT130" s="13" t="s">
        <v>171</v>
      </c>
      <c r="AU130" s="13" t="s">
        <v>70</v>
      </c>
    </row>
    <row r="131" spans="2:65" s="1" customFormat="1" ht="16.5" customHeight="1">
      <c r="B131" s="34"/>
      <c r="C131" s="198" t="s">
        <v>7</v>
      </c>
      <c r="D131" s="198" t="s">
        <v>173</v>
      </c>
      <c r="E131" s="199" t="s">
        <v>770</v>
      </c>
      <c r="F131" s="200" t="s">
        <v>771</v>
      </c>
      <c r="G131" s="201" t="s">
        <v>221</v>
      </c>
      <c r="H131" s="202">
        <v>24</v>
      </c>
      <c r="I131" s="203"/>
      <c r="J131" s="202">
        <f>ROUND(I131*H131,1)</f>
        <v>0</v>
      </c>
      <c r="K131" s="200" t="s">
        <v>1</v>
      </c>
      <c r="L131" s="204"/>
      <c r="M131" s="205" t="s">
        <v>1</v>
      </c>
      <c r="N131" s="206" t="s">
        <v>41</v>
      </c>
      <c r="O131" s="75"/>
      <c r="P131" s="192">
        <f>O131*H131</f>
        <v>0</v>
      </c>
      <c r="Q131" s="192">
        <v>0.0036</v>
      </c>
      <c r="R131" s="192">
        <f>Q131*H131</f>
        <v>0.0864</v>
      </c>
      <c r="S131" s="192">
        <v>0</v>
      </c>
      <c r="T131" s="193">
        <f>S131*H131</f>
        <v>0</v>
      </c>
      <c r="AR131" s="13" t="s">
        <v>177</v>
      </c>
      <c r="AT131" s="13" t="s">
        <v>173</v>
      </c>
      <c r="AU131" s="13" t="s">
        <v>70</v>
      </c>
      <c r="AY131" s="13" t="s">
        <v>169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3" t="s">
        <v>77</v>
      </c>
      <c r="BK131" s="194">
        <f>ROUND(I131*H131,1)</f>
        <v>0</v>
      </c>
      <c r="BL131" s="13" t="s">
        <v>168</v>
      </c>
      <c r="BM131" s="13" t="s">
        <v>772</v>
      </c>
    </row>
    <row r="132" spans="2:47" s="1" customFormat="1" ht="12">
      <c r="B132" s="34"/>
      <c r="C132" s="35"/>
      <c r="D132" s="195" t="s">
        <v>171</v>
      </c>
      <c r="E132" s="35"/>
      <c r="F132" s="196" t="s">
        <v>771</v>
      </c>
      <c r="G132" s="35"/>
      <c r="H132" s="35"/>
      <c r="I132" s="139"/>
      <c r="J132" s="35"/>
      <c r="K132" s="35"/>
      <c r="L132" s="39"/>
      <c r="M132" s="197"/>
      <c r="N132" s="75"/>
      <c r="O132" s="75"/>
      <c r="P132" s="75"/>
      <c r="Q132" s="75"/>
      <c r="R132" s="75"/>
      <c r="S132" s="75"/>
      <c r="T132" s="76"/>
      <c r="AT132" s="13" t="s">
        <v>171</v>
      </c>
      <c r="AU132" s="13" t="s">
        <v>70</v>
      </c>
    </row>
    <row r="133" spans="2:65" s="1" customFormat="1" ht="16.5" customHeight="1">
      <c r="B133" s="34"/>
      <c r="C133" s="184" t="s">
        <v>276</v>
      </c>
      <c r="D133" s="184" t="s">
        <v>163</v>
      </c>
      <c r="E133" s="185" t="s">
        <v>247</v>
      </c>
      <c r="F133" s="186" t="s">
        <v>248</v>
      </c>
      <c r="G133" s="187" t="s">
        <v>221</v>
      </c>
      <c r="H133" s="188">
        <v>1810</v>
      </c>
      <c r="I133" s="189"/>
      <c r="J133" s="188">
        <f>ROUND(I133*H133,1)</f>
        <v>0</v>
      </c>
      <c r="K133" s="186" t="s">
        <v>209</v>
      </c>
      <c r="L133" s="39"/>
      <c r="M133" s="190" t="s">
        <v>1</v>
      </c>
      <c r="N133" s="191" t="s">
        <v>41</v>
      </c>
      <c r="O133" s="75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13" t="s">
        <v>168</v>
      </c>
      <c r="AT133" s="13" t="s">
        <v>163</v>
      </c>
      <c r="AU133" s="13" t="s">
        <v>70</v>
      </c>
      <c r="AY133" s="13" t="s">
        <v>169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3" t="s">
        <v>77</v>
      </c>
      <c r="BK133" s="194">
        <f>ROUND(I133*H133,1)</f>
        <v>0</v>
      </c>
      <c r="BL133" s="13" t="s">
        <v>168</v>
      </c>
      <c r="BM133" s="13" t="s">
        <v>773</v>
      </c>
    </row>
    <row r="134" spans="2:47" s="1" customFormat="1" ht="12">
      <c r="B134" s="34"/>
      <c r="C134" s="35"/>
      <c r="D134" s="195" t="s">
        <v>171</v>
      </c>
      <c r="E134" s="35"/>
      <c r="F134" s="196" t="s">
        <v>250</v>
      </c>
      <c r="G134" s="35"/>
      <c r="H134" s="35"/>
      <c r="I134" s="139"/>
      <c r="J134" s="35"/>
      <c r="K134" s="35"/>
      <c r="L134" s="39"/>
      <c r="M134" s="197"/>
      <c r="N134" s="75"/>
      <c r="O134" s="75"/>
      <c r="P134" s="75"/>
      <c r="Q134" s="75"/>
      <c r="R134" s="75"/>
      <c r="S134" s="75"/>
      <c r="T134" s="76"/>
      <c r="AT134" s="13" t="s">
        <v>171</v>
      </c>
      <c r="AU134" s="13" t="s">
        <v>70</v>
      </c>
    </row>
    <row r="135" spans="2:51" s="9" customFormat="1" ht="12">
      <c r="B135" s="207"/>
      <c r="C135" s="208"/>
      <c r="D135" s="195" t="s">
        <v>180</v>
      </c>
      <c r="E135" s="209" t="s">
        <v>1</v>
      </c>
      <c r="F135" s="210" t="s">
        <v>774</v>
      </c>
      <c r="G135" s="208"/>
      <c r="H135" s="211">
        <v>1810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180</v>
      </c>
      <c r="AU135" s="217" t="s">
        <v>70</v>
      </c>
      <c r="AV135" s="9" t="s">
        <v>79</v>
      </c>
      <c r="AW135" s="9" t="s">
        <v>32</v>
      </c>
      <c r="AX135" s="9" t="s">
        <v>77</v>
      </c>
      <c r="AY135" s="217" t="s">
        <v>169</v>
      </c>
    </row>
    <row r="136" spans="2:65" s="1" customFormat="1" ht="16.5" customHeight="1">
      <c r="B136" s="34"/>
      <c r="C136" s="184" t="s">
        <v>284</v>
      </c>
      <c r="D136" s="184" t="s">
        <v>163</v>
      </c>
      <c r="E136" s="185" t="s">
        <v>534</v>
      </c>
      <c r="F136" s="186" t="s">
        <v>535</v>
      </c>
      <c r="G136" s="187" t="s">
        <v>221</v>
      </c>
      <c r="H136" s="188">
        <v>11220</v>
      </c>
      <c r="I136" s="189"/>
      <c r="J136" s="188">
        <f>ROUND(I136*H136,1)</f>
        <v>0</v>
      </c>
      <c r="K136" s="186" t="s">
        <v>209</v>
      </c>
      <c r="L136" s="39"/>
      <c r="M136" s="190" t="s">
        <v>1</v>
      </c>
      <c r="N136" s="191" t="s">
        <v>41</v>
      </c>
      <c r="O136" s="75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3" t="s">
        <v>168</v>
      </c>
      <c r="AT136" s="13" t="s">
        <v>163</v>
      </c>
      <c r="AU136" s="13" t="s">
        <v>70</v>
      </c>
      <c r="AY136" s="13" t="s">
        <v>169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3" t="s">
        <v>77</v>
      </c>
      <c r="BK136" s="194">
        <f>ROUND(I136*H136,1)</f>
        <v>0</v>
      </c>
      <c r="BL136" s="13" t="s">
        <v>168</v>
      </c>
      <c r="BM136" s="13" t="s">
        <v>775</v>
      </c>
    </row>
    <row r="137" spans="2:47" s="1" customFormat="1" ht="12">
      <c r="B137" s="34"/>
      <c r="C137" s="35"/>
      <c r="D137" s="195" t="s">
        <v>171</v>
      </c>
      <c r="E137" s="35"/>
      <c r="F137" s="196" t="s">
        <v>537</v>
      </c>
      <c r="G137" s="35"/>
      <c r="H137" s="35"/>
      <c r="I137" s="139"/>
      <c r="J137" s="35"/>
      <c r="K137" s="35"/>
      <c r="L137" s="39"/>
      <c r="M137" s="197"/>
      <c r="N137" s="75"/>
      <c r="O137" s="75"/>
      <c r="P137" s="75"/>
      <c r="Q137" s="75"/>
      <c r="R137" s="75"/>
      <c r="S137" s="75"/>
      <c r="T137" s="76"/>
      <c r="AT137" s="13" t="s">
        <v>171</v>
      </c>
      <c r="AU137" s="13" t="s">
        <v>70</v>
      </c>
    </row>
    <row r="138" spans="2:51" s="9" customFormat="1" ht="12">
      <c r="B138" s="207"/>
      <c r="C138" s="208"/>
      <c r="D138" s="195" t="s">
        <v>180</v>
      </c>
      <c r="E138" s="209" t="s">
        <v>1</v>
      </c>
      <c r="F138" s="210" t="s">
        <v>776</v>
      </c>
      <c r="G138" s="208"/>
      <c r="H138" s="211">
        <v>11220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180</v>
      </c>
      <c r="AU138" s="217" t="s">
        <v>70</v>
      </c>
      <c r="AV138" s="9" t="s">
        <v>79</v>
      </c>
      <c r="AW138" s="9" t="s">
        <v>32</v>
      </c>
      <c r="AX138" s="9" t="s">
        <v>77</v>
      </c>
      <c r="AY138" s="217" t="s">
        <v>169</v>
      </c>
    </row>
    <row r="139" spans="2:65" s="1" customFormat="1" ht="16.5" customHeight="1">
      <c r="B139" s="34"/>
      <c r="C139" s="198" t="s">
        <v>288</v>
      </c>
      <c r="D139" s="198" t="s">
        <v>173</v>
      </c>
      <c r="E139" s="199" t="s">
        <v>273</v>
      </c>
      <c r="F139" s="200" t="s">
        <v>274</v>
      </c>
      <c r="G139" s="201" t="s">
        <v>221</v>
      </c>
      <c r="H139" s="202">
        <v>150</v>
      </c>
      <c r="I139" s="203"/>
      <c r="J139" s="202">
        <f>ROUND(I139*H139,1)</f>
        <v>0</v>
      </c>
      <c r="K139" s="200" t="s">
        <v>1</v>
      </c>
      <c r="L139" s="204"/>
      <c r="M139" s="205" t="s">
        <v>1</v>
      </c>
      <c r="N139" s="206" t="s">
        <v>41</v>
      </c>
      <c r="O139" s="75"/>
      <c r="P139" s="192">
        <f>O139*H139</f>
        <v>0</v>
      </c>
      <c r="Q139" s="192">
        <v>0.0015</v>
      </c>
      <c r="R139" s="192">
        <f>Q139*H139</f>
        <v>0.225</v>
      </c>
      <c r="S139" s="192">
        <v>0</v>
      </c>
      <c r="T139" s="193">
        <f>S139*H139</f>
        <v>0</v>
      </c>
      <c r="AR139" s="13" t="s">
        <v>177</v>
      </c>
      <c r="AT139" s="13" t="s">
        <v>173</v>
      </c>
      <c r="AU139" s="13" t="s">
        <v>70</v>
      </c>
      <c r="AY139" s="13" t="s">
        <v>169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3" t="s">
        <v>77</v>
      </c>
      <c r="BK139" s="194">
        <f>ROUND(I139*H139,1)</f>
        <v>0</v>
      </c>
      <c r="BL139" s="13" t="s">
        <v>168</v>
      </c>
      <c r="BM139" s="13" t="s">
        <v>777</v>
      </c>
    </row>
    <row r="140" spans="2:47" s="1" customFormat="1" ht="12">
      <c r="B140" s="34"/>
      <c r="C140" s="35"/>
      <c r="D140" s="195" t="s">
        <v>171</v>
      </c>
      <c r="E140" s="35"/>
      <c r="F140" s="196" t="s">
        <v>274</v>
      </c>
      <c r="G140" s="35"/>
      <c r="H140" s="35"/>
      <c r="I140" s="139"/>
      <c r="J140" s="35"/>
      <c r="K140" s="35"/>
      <c r="L140" s="39"/>
      <c r="M140" s="197"/>
      <c r="N140" s="75"/>
      <c r="O140" s="75"/>
      <c r="P140" s="75"/>
      <c r="Q140" s="75"/>
      <c r="R140" s="75"/>
      <c r="S140" s="75"/>
      <c r="T140" s="76"/>
      <c r="AT140" s="13" t="s">
        <v>171</v>
      </c>
      <c r="AU140" s="13" t="s">
        <v>70</v>
      </c>
    </row>
    <row r="141" spans="2:65" s="1" customFormat="1" ht="16.5" customHeight="1">
      <c r="B141" s="34"/>
      <c r="C141" s="198" t="s">
        <v>292</v>
      </c>
      <c r="D141" s="198" t="s">
        <v>173</v>
      </c>
      <c r="E141" s="199" t="s">
        <v>266</v>
      </c>
      <c r="F141" s="200" t="s">
        <v>267</v>
      </c>
      <c r="G141" s="201" t="s">
        <v>221</v>
      </c>
      <c r="H141" s="202">
        <v>520</v>
      </c>
      <c r="I141" s="203"/>
      <c r="J141" s="202">
        <f>ROUND(I141*H141,1)</f>
        <v>0</v>
      </c>
      <c r="K141" s="200" t="s">
        <v>1</v>
      </c>
      <c r="L141" s="204"/>
      <c r="M141" s="205" t="s">
        <v>1</v>
      </c>
      <c r="N141" s="206" t="s">
        <v>41</v>
      </c>
      <c r="O141" s="75"/>
      <c r="P141" s="192">
        <f>O141*H141</f>
        <v>0</v>
      </c>
      <c r="Q141" s="192">
        <v>0.0015</v>
      </c>
      <c r="R141" s="192">
        <f>Q141*H141</f>
        <v>0.78</v>
      </c>
      <c r="S141" s="192">
        <v>0</v>
      </c>
      <c r="T141" s="193">
        <f>S141*H141</f>
        <v>0</v>
      </c>
      <c r="AR141" s="13" t="s">
        <v>177</v>
      </c>
      <c r="AT141" s="13" t="s">
        <v>173</v>
      </c>
      <c r="AU141" s="13" t="s">
        <v>70</v>
      </c>
      <c r="AY141" s="13" t="s">
        <v>169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3" t="s">
        <v>77</v>
      </c>
      <c r="BK141" s="194">
        <f>ROUND(I141*H141,1)</f>
        <v>0</v>
      </c>
      <c r="BL141" s="13" t="s">
        <v>168</v>
      </c>
      <c r="BM141" s="13" t="s">
        <v>778</v>
      </c>
    </row>
    <row r="142" spans="2:47" s="1" customFormat="1" ht="12">
      <c r="B142" s="34"/>
      <c r="C142" s="35"/>
      <c r="D142" s="195" t="s">
        <v>171</v>
      </c>
      <c r="E142" s="35"/>
      <c r="F142" s="196" t="s">
        <v>267</v>
      </c>
      <c r="G142" s="35"/>
      <c r="H142" s="35"/>
      <c r="I142" s="139"/>
      <c r="J142" s="35"/>
      <c r="K142" s="35"/>
      <c r="L142" s="39"/>
      <c r="M142" s="197"/>
      <c r="N142" s="75"/>
      <c r="O142" s="75"/>
      <c r="P142" s="75"/>
      <c r="Q142" s="75"/>
      <c r="R142" s="75"/>
      <c r="S142" s="75"/>
      <c r="T142" s="76"/>
      <c r="AT142" s="13" t="s">
        <v>171</v>
      </c>
      <c r="AU142" s="13" t="s">
        <v>70</v>
      </c>
    </row>
    <row r="143" spans="2:65" s="1" customFormat="1" ht="16.5" customHeight="1">
      <c r="B143" s="34"/>
      <c r="C143" s="198" t="s">
        <v>296</v>
      </c>
      <c r="D143" s="198" t="s">
        <v>173</v>
      </c>
      <c r="E143" s="199" t="s">
        <v>262</v>
      </c>
      <c r="F143" s="200" t="s">
        <v>263</v>
      </c>
      <c r="G143" s="201" t="s">
        <v>221</v>
      </c>
      <c r="H143" s="202">
        <v>100</v>
      </c>
      <c r="I143" s="203"/>
      <c r="J143" s="202">
        <f>ROUND(I143*H143,1)</f>
        <v>0</v>
      </c>
      <c r="K143" s="200" t="s">
        <v>1</v>
      </c>
      <c r="L143" s="204"/>
      <c r="M143" s="205" t="s">
        <v>1</v>
      </c>
      <c r="N143" s="206" t="s">
        <v>41</v>
      </c>
      <c r="O143" s="75"/>
      <c r="P143" s="192">
        <f>O143*H143</f>
        <v>0</v>
      </c>
      <c r="Q143" s="192">
        <v>0.0015</v>
      </c>
      <c r="R143" s="192">
        <f>Q143*H143</f>
        <v>0.15</v>
      </c>
      <c r="S143" s="192">
        <v>0</v>
      </c>
      <c r="T143" s="193">
        <f>S143*H143</f>
        <v>0</v>
      </c>
      <c r="AR143" s="13" t="s">
        <v>177</v>
      </c>
      <c r="AT143" s="13" t="s">
        <v>173</v>
      </c>
      <c r="AU143" s="13" t="s">
        <v>70</v>
      </c>
      <c r="AY143" s="13" t="s">
        <v>169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3" t="s">
        <v>77</v>
      </c>
      <c r="BK143" s="194">
        <f>ROUND(I143*H143,1)</f>
        <v>0</v>
      </c>
      <c r="BL143" s="13" t="s">
        <v>168</v>
      </c>
      <c r="BM143" s="13" t="s">
        <v>779</v>
      </c>
    </row>
    <row r="144" spans="2:47" s="1" customFormat="1" ht="12">
      <c r="B144" s="34"/>
      <c r="C144" s="35"/>
      <c r="D144" s="195" t="s">
        <v>171</v>
      </c>
      <c r="E144" s="35"/>
      <c r="F144" s="196" t="s">
        <v>263</v>
      </c>
      <c r="G144" s="35"/>
      <c r="H144" s="35"/>
      <c r="I144" s="139"/>
      <c r="J144" s="35"/>
      <c r="K144" s="35"/>
      <c r="L144" s="39"/>
      <c r="M144" s="197"/>
      <c r="N144" s="75"/>
      <c r="O144" s="75"/>
      <c r="P144" s="75"/>
      <c r="Q144" s="75"/>
      <c r="R144" s="75"/>
      <c r="S144" s="75"/>
      <c r="T144" s="76"/>
      <c r="AT144" s="13" t="s">
        <v>171</v>
      </c>
      <c r="AU144" s="13" t="s">
        <v>70</v>
      </c>
    </row>
    <row r="145" spans="2:65" s="1" customFormat="1" ht="16.5" customHeight="1">
      <c r="B145" s="34"/>
      <c r="C145" s="198" t="s">
        <v>300</v>
      </c>
      <c r="D145" s="198" t="s">
        <v>173</v>
      </c>
      <c r="E145" s="199" t="s">
        <v>270</v>
      </c>
      <c r="F145" s="200" t="s">
        <v>271</v>
      </c>
      <c r="G145" s="201" t="s">
        <v>221</v>
      </c>
      <c r="H145" s="202">
        <v>380</v>
      </c>
      <c r="I145" s="203"/>
      <c r="J145" s="202">
        <f>ROUND(I145*H145,1)</f>
        <v>0</v>
      </c>
      <c r="K145" s="200" t="s">
        <v>1</v>
      </c>
      <c r="L145" s="204"/>
      <c r="M145" s="205" t="s">
        <v>1</v>
      </c>
      <c r="N145" s="206" t="s">
        <v>41</v>
      </c>
      <c r="O145" s="75"/>
      <c r="P145" s="192">
        <f>O145*H145</f>
        <v>0</v>
      </c>
      <c r="Q145" s="192">
        <v>0.0015</v>
      </c>
      <c r="R145" s="192">
        <f>Q145*H145</f>
        <v>0.5700000000000001</v>
      </c>
      <c r="S145" s="192">
        <v>0</v>
      </c>
      <c r="T145" s="193">
        <f>S145*H145</f>
        <v>0</v>
      </c>
      <c r="AR145" s="13" t="s">
        <v>177</v>
      </c>
      <c r="AT145" s="13" t="s">
        <v>173</v>
      </c>
      <c r="AU145" s="13" t="s">
        <v>70</v>
      </c>
      <c r="AY145" s="13" t="s">
        <v>169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3" t="s">
        <v>77</v>
      </c>
      <c r="BK145" s="194">
        <f>ROUND(I145*H145,1)</f>
        <v>0</v>
      </c>
      <c r="BL145" s="13" t="s">
        <v>168</v>
      </c>
      <c r="BM145" s="13" t="s">
        <v>780</v>
      </c>
    </row>
    <row r="146" spans="2:47" s="1" customFormat="1" ht="12">
      <c r="B146" s="34"/>
      <c r="C146" s="35"/>
      <c r="D146" s="195" t="s">
        <v>171</v>
      </c>
      <c r="E146" s="35"/>
      <c r="F146" s="196" t="s">
        <v>271</v>
      </c>
      <c r="G146" s="35"/>
      <c r="H146" s="35"/>
      <c r="I146" s="139"/>
      <c r="J146" s="35"/>
      <c r="K146" s="35"/>
      <c r="L146" s="39"/>
      <c r="M146" s="197"/>
      <c r="N146" s="75"/>
      <c r="O146" s="75"/>
      <c r="P146" s="75"/>
      <c r="Q146" s="75"/>
      <c r="R146" s="75"/>
      <c r="S146" s="75"/>
      <c r="T146" s="76"/>
      <c r="AT146" s="13" t="s">
        <v>171</v>
      </c>
      <c r="AU146" s="13" t="s">
        <v>70</v>
      </c>
    </row>
    <row r="147" spans="2:65" s="1" customFormat="1" ht="16.5" customHeight="1">
      <c r="B147" s="34"/>
      <c r="C147" s="198" t="s">
        <v>304</v>
      </c>
      <c r="D147" s="198" t="s">
        <v>173</v>
      </c>
      <c r="E147" s="199" t="s">
        <v>257</v>
      </c>
      <c r="F147" s="200" t="s">
        <v>258</v>
      </c>
      <c r="G147" s="201" t="s">
        <v>221</v>
      </c>
      <c r="H147" s="202">
        <v>180</v>
      </c>
      <c r="I147" s="203"/>
      <c r="J147" s="202">
        <f>ROUND(I147*H147,1)</f>
        <v>0</v>
      </c>
      <c r="K147" s="200" t="s">
        <v>1</v>
      </c>
      <c r="L147" s="204"/>
      <c r="M147" s="205" t="s">
        <v>1</v>
      </c>
      <c r="N147" s="206" t="s">
        <v>41</v>
      </c>
      <c r="O147" s="75"/>
      <c r="P147" s="192">
        <f>O147*H147</f>
        <v>0</v>
      </c>
      <c r="Q147" s="192">
        <v>0.0015</v>
      </c>
      <c r="R147" s="192">
        <f>Q147*H147</f>
        <v>0.27</v>
      </c>
      <c r="S147" s="192">
        <v>0</v>
      </c>
      <c r="T147" s="193">
        <f>S147*H147</f>
        <v>0</v>
      </c>
      <c r="AR147" s="13" t="s">
        <v>177</v>
      </c>
      <c r="AT147" s="13" t="s">
        <v>173</v>
      </c>
      <c r="AU147" s="13" t="s">
        <v>70</v>
      </c>
      <c r="AY147" s="13" t="s">
        <v>169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3" t="s">
        <v>77</v>
      </c>
      <c r="BK147" s="194">
        <f>ROUND(I147*H147,1)</f>
        <v>0</v>
      </c>
      <c r="BL147" s="13" t="s">
        <v>168</v>
      </c>
      <c r="BM147" s="13" t="s">
        <v>781</v>
      </c>
    </row>
    <row r="148" spans="2:47" s="1" customFormat="1" ht="12">
      <c r="B148" s="34"/>
      <c r="C148" s="35"/>
      <c r="D148" s="195" t="s">
        <v>171</v>
      </c>
      <c r="E148" s="35"/>
      <c r="F148" s="196" t="s">
        <v>260</v>
      </c>
      <c r="G148" s="35"/>
      <c r="H148" s="35"/>
      <c r="I148" s="139"/>
      <c r="J148" s="35"/>
      <c r="K148" s="35"/>
      <c r="L148" s="39"/>
      <c r="M148" s="197"/>
      <c r="N148" s="75"/>
      <c r="O148" s="75"/>
      <c r="P148" s="75"/>
      <c r="Q148" s="75"/>
      <c r="R148" s="75"/>
      <c r="S148" s="75"/>
      <c r="T148" s="76"/>
      <c r="AT148" s="13" t="s">
        <v>171</v>
      </c>
      <c r="AU148" s="13" t="s">
        <v>70</v>
      </c>
    </row>
    <row r="149" spans="2:65" s="1" customFormat="1" ht="16.5" customHeight="1">
      <c r="B149" s="34"/>
      <c r="C149" s="198" t="s">
        <v>309</v>
      </c>
      <c r="D149" s="198" t="s">
        <v>173</v>
      </c>
      <c r="E149" s="199" t="s">
        <v>277</v>
      </c>
      <c r="F149" s="200" t="s">
        <v>278</v>
      </c>
      <c r="G149" s="201" t="s">
        <v>221</v>
      </c>
      <c r="H149" s="202">
        <v>190</v>
      </c>
      <c r="I149" s="203"/>
      <c r="J149" s="202">
        <f>ROUND(I149*H149,1)</f>
        <v>0</v>
      </c>
      <c r="K149" s="200" t="s">
        <v>1</v>
      </c>
      <c r="L149" s="204"/>
      <c r="M149" s="205" t="s">
        <v>1</v>
      </c>
      <c r="N149" s="206" t="s">
        <v>41</v>
      </c>
      <c r="O149" s="75"/>
      <c r="P149" s="192">
        <f>O149*H149</f>
        <v>0</v>
      </c>
      <c r="Q149" s="192">
        <v>0.0015</v>
      </c>
      <c r="R149" s="192">
        <f>Q149*H149</f>
        <v>0.28500000000000003</v>
      </c>
      <c r="S149" s="192">
        <v>0</v>
      </c>
      <c r="T149" s="193">
        <f>S149*H149</f>
        <v>0</v>
      </c>
      <c r="AR149" s="13" t="s">
        <v>177</v>
      </c>
      <c r="AT149" s="13" t="s">
        <v>173</v>
      </c>
      <c r="AU149" s="13" t="s">
        <v>70</v>
      </c>
      <c r="AY149" s="13" t="s">
        <v>169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3" t="s">
        <v>77</v>
      </c>
      <c r="BK149" s="194">
        <f>ROUND(I149*H149,1)</f>
        <v>0</v>
      </c>
      <c r="BL149" s="13" t="s">
        <v>168</v>
      </c>
      <c r="BM149" s="13" t="s">
        <v>782</v>
      </c>
    </row>
    <row r="150" spans="2:47" s="1" customFormat="1" ht="12">
      <c r="B150" s="34"/>
      <c r="C150" s="35"/>
      <c r="D150" s="195" t="s">
        <v>171</v>
      </c>
      <c r="E150" s="35"/>
      <c r="F150" s="196" t="s">
        <v>278</v>
      </c>
      <c r="G150" s="35"/>
      <c r="H150" s="35"/>
      <c r="I150" s="139"/>
      <c r="J150" s="35"/>
      <c r="K150" s="35"/>
      <c r="L150" s="39"/>
      <c r="M150" s="197"/>
      <c r="N150" s="75"/>
      <c r="O150" s="75"/>
      <c r="P150" s="75"/>
      <c r="Q150" s="75"/>
      <c r="R150" s="75"/>
      <c r="S150" s="75"/>
      <c r="T150" s="76"/>
      <c r="AT150" s="13" t="s">
        <v>171</v>
      </c>
      <c r="AU150" s="13" t="s">
        <v>70</v>
      </c>
    </row>
    <row r="151" spans="2:65" s="1" customFormat="1" ht="16.5" customHeight="1">
      <c r="B151" s="34"/>
      <c r="C151" s="198" t="s">
        <v>316</v>
      </c>
      <c r="D151" s="198" t="s">
        <v>173</v>
      </c>
      <c r="E151" s="199" t="s">
        <v>551</v>
      </c>
      <c r="F151" s="200" t="s">
        <v>552</v>
      </c>
      <c r="G151" s="201" t="s">
        <v>221</v>
      </c>
      <c r="H151" s="202">
        <v>170</v>
      </c>
      <c r="I151" s="203"/>
      <c r="J151" s="202">
        <f>ROUND(I151*H151,1)</f>
        <v>0</v>
      </c>
      <c r="K151" s="200" t="s">
        <v>1</v>
      </c>
      <c r="L151" s="204"/>
      <c r="M151" s="205" t="s">
        <v>1</v>
      </c>
      <c r="N151" s="206" t="s">
        <v>41</v>
      </c>
      <c r="O151" s="75"/>
      <c r="P151" s="192">
        <f>O151*H151</f>
        <v>0</v>
      </c>
      <c r="Q151" s="192">
        <v>0.0015</v>
      </c>
      <c r="R151" s="192">
        <f>Q151*H151</f>
        <v>0.255</v>
      </c>
      <c r="S151" s="192">
        <v>0</v>
      </c>
      <c r="T151" s="193">
        <f>S151*H151</f>
        <v>0</v>
      </c>
      <c r="AR151" s="13" t="s">
        <v>177</v>
      </c>
      <c r="AT151" s="13" t="s">
        <v>173</v>
      </c>
      <c r="AU151" s="13" t="s">
        <v>70</v>
      </c>
      <c r="AY151" s="13" t="s">
        <v>169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3" t="s">
        <v>77</v>
      </c>
      <c r="BK151" s="194">
        <f>ROUND(I151*H151,1)</f>
        <v>0</v>
      </c>
      <c r="BL151" s="13" t="s">
        <v>168</v>
      </c>
      <c r="BM151" s="13" t="s">
        <v>783</v>
      </c>
    </row>
    <row r="152" spans="2:47" s="1" customFormat="1" ht="12">
      <c r="B152" s="34"/>
      <c r="C152" s="35"/>
      <c r="D152" s="195" t="s">
        <v>171</v>
      </c>
      <c r="E152" s="35"/>
      <c r="F152" s="196" t="s">
        <v>552</v>
      </c>
      <c r="G152" s="35"/>
      <c r="H152" s="35"/>
      <c r="I152" s="139"/>
      <c r="J152" s="35"/>
      <c r="K152" s="35"/>
      <c r="L152" s="39"/>
      <c r="M152" s="197"/>
      <c r="N152" s="75"/>
      <c r="O152" s="75"/>
      <c r="P152" s="75"/>
      <c r="Q152" s="75"/>
      <c r="R152" s="75"/>
      <c r="S152" s="75"/>
      <c r="T152" s="76"/>
      <c r="AT152" s="13" t="s">
        <v>171</v>
      </c>
      <c r="AU152" s="13" t="s">
        <v>70</v>
      </c>
    </row>
    <row r="153" spans="2:65" s="1" customFormat="1" ht="16.5" customHeight="1">
      <c r="B153" s="34"/>
      <c r="C153" s="198" t="s">
        <v>322</v>
      </c>
      <c r="D153" s="198" t="s">
        <v>173</v>
      </c>
      <c r="E153" s="199" t="s">
        <v>554</v>
      </c>
      <c r="F153" s="200" t="s">
        <v>555</v>
      </c>
      <c r="G153" s="201" t="s">
        <v>221</v>
      </c>
      <c r="H153" s="202">
        <v>120</v>
      </c>
      <c r="I153" s="203"/>
      <c r="J153" s="202">
        <f>ROUND(I153*H153,1)</f>
        <v>0</v>
      </c>
      <c r="K153" s="200" t="s">
        <v>1</v>
      </c>
      <c r="L153" s="204"/>
      <c r="M153" s="205" t="s">
        <v>1</v>
      </c>
      <c r="N153" s="206" t="s">
        <v>41</v>
      </c>
      <c r="O153" s="75"/>
      <c r="P153" s="192">
        <f>O153*H153</f>
        <v>0</v>
      </c>
      <c r="Q153" s="192">
        <v>0.0015</v>
      </c>
      <c r="R153" s="192">
        <f>Q153*H153</f>
        <v>0.18</v>
      </c>
      <c r="S153" s="192">
        <v>0</v>
      </c>
      <c r="T153" s="193">
        <f>S153*H153</f>
        <v>0</v>
      </c>
      <c r="AR153" s="13" t="s">
        <v>177</v>
      </c>
      <c r="AT153" s="13" t="s">
        <v>173</v>
      </c>
      <c r="AU153" s="13" t="s">
        <v>70</v>
      </c>
      <c r="AY153" s="13" t="s">
        <v>169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3" t="s">
        <v>77</v>
      </c>
      <c r="BK153" s="194">
        <f>ROUND(I153*H153,1)</f>
        <v>0</v>
      </c>
      <c r="BL153" s="13" t="s">
        <v>168</v>
      </c>
      <c r="BM153" s="13" t="s">
        <v>784</v>
      </c>
    </row>
    <row r="154" spans="2:47" s="1" customFormat="1" ht="12">
      <c r="B154" s="34"/>
      <c r="C154" s="35"/>
      <c r="D154" s="195" t="s">
        <v>171</v>
      </c>
      <c r="E154" s="35"/>
      <c r="F154" s="196" t="s">
        <v>555</v>
      </c>
      <c r="G154" s="35"/>
      <c r="H154" s="35"/>
      <c r="I154" s="139"/>
      <c r="J154" s="35"/>
      <c r="K154" s="35"/>
      <c r="L154" s="39"/>
      <c r="M154" s="197"/>
      <c r="N154" s="75"/>
      <c r="O154" s="75"/>
      <c r="P154" s="75"/>
      <c r="Q154" s="75"/>
      <c r="R154" s="75"/>
      <c r="S154" s="75"/>
      <c r="T154" s="76"/>
      <c r="AT154" s="13" t="s">
        <v>171</v>
      </c>
      <c r="AU154" s="13" t="s">
        <v>70</v>
      </c>
    </row>
    <row r="155" spans="2:65" s="1" customFormat="1" ht="16.5" customHeight="1">
      <c r="B155" s="34"/>
      <c r="C155" s="198" t="s">
        <v>327</v>
      </c>
      <c r="D155" s="198" t="s">
        <v>173</v>
      </c>
      <c r="E155" s="199" t="s">
        <v>293</v>
      </c>
      <c r="F155" s="200" t="s">
        <v>294</v>
      </c>
      <c r="G155" s="201" t="s">
        <v>221</v>
      </c>
      <c r="H155" s="202">
        <v>1080</v>
      </c>
      <c r="I155" s="203"/>
      <c r="J155" s="202">
        <f>ROUND(I155*H155,1)</f>
        <v>0</v>
      </c>
      <c r="K155" s="200" t="s">
        <v>1</v>
      </c>
      <c r="L155" s="204"/>
      <c r="M155" s="205" t="s">
        <v>1</v>
      </c>
      <c r="N155" s="206" t="s">
        <v>41</v>
      </c>
      <c r="O155" s="75"/>
      <c r="P155" s="192">
        <f>O155*H155</f>
        <v>0</v>
      </c>
      <c r="Q155" s="192">
        <v>0.0012</v>
      </c>
      <c r="R155" s="192">
        <f>Q155*H155</f>
        <v>1.2959999999999998</v>
      </c>
      <c r="S155" s="192">
        <v>0</v>
      </c>
      <c r="T155" s="193">
        <f>S155*H155</f>
        <v>0</v>
      </c>
      <c r="AR155" s="13" t="s">
        <v>177</v>
      </c>
      <c r="AT155" s="13" t="s">
        <v>173</v>
      </c>
      <c r="AU155" s="13" t="s">
        <v>70</v>
      </c>
      <c r="AY155" s="13" t="s">
        <v>169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3" t="s">
        <v>77</v>
      </c>
      <c r="BK155" s="194">
        <f>ROUND(I155*H155,1)</f>
        <v>0</v>
      </c>
      <c r="BL155" s="13" t="s">
        <v>168</v>
      </c>
      <c r="BM155" s="13" t="s">
        <v>785</v>
      </c>
    </row>
    <row r="156" spans="2:47" s="1" customFormat="1" ht="12">
      <c r="B156" s="34"/>
      <c r="C156" s="35"/>
      <c r="D156" s="195" t="s">
        <v>171</v>
      </c>
      <c r="E156" s="35"/>
      <c r="F156" s="196" t="s">
        <v>450</v>
      </c>
      <c r="G156" s="35"/>
      <c r="H156" s="35"/>
      <c r="I156" s="139"/>
      <c r="J156" s="35"/>
      <c r="K156" s="35"/>
      <c r="L156" s="39"/>
      <c r="M156" s="197"/>
      <c r="N156" s="75"/>
      <c r="O156" s="75"/>
      <c r="P156" s="75"/>
      <c r="Q156" s="75"/>
      <c r="R156" s="75"/>
      <c r="S156" s="75"/>
      <c r="T156" s="76"/>
      <c r="AT156" s="13" t="s">
        <v>171</v>
      </c>
      <c r="AU156" s="13" t="s">
        <v>70</v>
      </c>
    </row>
    <row r="157" spans="2:65" s="1" customFormat="1" ht="16.5" customHeight="1">
      <c r="B157" s="34"/>
      <c r="C157" s="198" t="s">
        <v>333</v>
      </c>
      <c r="D157" s="198" t="s">
        <v>173</v>
      </c>
      <c r="E157" s="199" t="s">
        <v>281</v>
      </c>
      <c r="F157" s="200" t="s">
        <v>282</v>
      </c>
      <c r="G157" s="201" t="s">
        <v>221</v>
      </c>
      <c r="H157" s="202">
        <v>2280</v>
      </c>
      <c r="I157" s="203"/>
      <c r="J157" s="202">
        <f>ROUND(I157*H157,1)</f>
        <v>0</v>
      </c>
      <c r="K157" s="200" t="s">
        <v>1</v>
      </c>
      <c r="L157" s="204"/>
      <c r="M157" s="205" t="s">
        <v>1</v>
      </c>
      <c r="N157" s="206" t="s">
        <v>41</v>
      </c>
      <c r="O157" s="75"/>
      <c r="P157" s="192">
        <f>O157*H157</f>
        <v>0</v>
      </c>
      <c r="Q157" s="192">
        <v>0.0012</v>
      </c>
      <c r="R157" s="192">
        <f>Q157*H157</f>
        <v>2.7359999999999998</v>
      </c>
      <c r="S157" s="192">
        <v>0</v>
      </c>
      <c r="T157" s="193">
        <f>S157*H157</f>
        <v>0</v>
      </c>
      <c r="AR157" s="13" t="s">
        <v>177</v>
      </c>
      <c r="AT157" s="13" t="s">
        <v>173</v>
      </c>
      <c r="AU157" s="13" t="s">
        <v>70</v>
      </c>
      <c r="AY157" s="13" t="s">
        <v>169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3" t="s">
        <v>77</v>
      </c>
      <c r="BK157" s="194">
        <f>ROUND(I157*H157,1)</f>
        <v>0</v>
      </c>
      <c r="BL157" s="13" t="s">
        <v>168</v>
      </c>
      <c r="BM157" s="13" t="s">
        <v>786</v>
      </c>
    </row>
    <row r="158" spans="2:47" s="1" customFormat="1" ht="12">
      <c r="B158" s="34"/>
      <c r="C158" s="35"/>
      <c r="D158" s="195" t="s">
        <v>171</v>
      </c>
      <c r="E158" s="35"/>
      <c r="F158" s="196" t="s">
        <v>282</v>
      </c>
      <c r="G158" s="35"/>
      <c r="H158" s="35"/>
      <c r="I158" s="139"/>
      <c r="J158" s="35"/>
      <c r="K158" s="35"/>
      <c r="L158" s="39"/>
      <c r="M158" s="197"/>
      <c r="N158" s="75"/>
      <c r="O158" s="75"/>
      <c r="P158" s="75"/>
      <c r="Q158" s="75"/>
      <c r="R158" s="75"/>
      <c r="S158" s="75"/>
      <c r="T158" s="76"/>
      <c r="AT158" s="13" t="s">
        <v>171</v>
      </c>
      <c r="AU158" s="13" t="s">
        <v>70</v>
      </c>
    </row>
    <row r="159" spans="2:65" s="1" customFormat="1" ht="16.5" customHeight="1">
      <c r="B159" s="34"/>
      <c r="C159" s="198" t="s">
        <v>339</v>
      </c>
      <c r="D159" s="198" t="s">
        <v>173</v>
      </c>
      <c r="E159" s="199" t="s">
        <v>559</v>
      </c>
      <c r="F159" s="200" t="s">
        <v>560</v>
      </c>
      <c r="G159" s="201" t="s">
        <v>221</v>
      </c>
      <c r="H159" s="202">
        <v>2080</v>
      </c>
      <c r="I159" s="203"/>
      <c r="J159" s="202">
        <f>ROUND(I159*H159,1)</f>
        <v>0</v>
      </c>
      <c r="K159" s="200" t="s">
        <v>1</v>
      </c>
      <c r="L159" s="204"/>
      <c r="M159" s="205" t="s">
        <v>1</v>
      </c>
      <c r="N159" s="206" t="s">
        <v>41</v>
      </c>
      <c r="O159" s="75"/>
      <c r="P159" s="192">
        <f>O159*H159</f>
        <v>0</v>
      </c>
      <c r="Q159" s="192">
        <v>0.0012</v>
      </c>
      <c r="R159" s="192">
        <f>Q159*H159</f>
        <v>2.496</v>
      </c>
      <c r="S159" s="192">
        <v>0</v>
      </c>
      <c r="T159" s="193">
        <f>S159*H159</f>
        <v>0</v>
      </c>
      <c r="AR159" s="13" t="s">
        <v>177</v>
      </c>
      <c r="AT159" s="13" t="s">
        <v>173</v>
      </c>
      <c r="AU159" s="13" t="s">
        <v>70</v>
      </c>
      <c r="AY159" s="13" t="s">
        <v>169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3" t="s">
        <v>77</v>
      </c>
      <c r="BK159" s="194">
        <f>ROUND(I159*H159,1)</f>
        <v>0</v>
      </c>
      <c r="BL159" s="13" t="s">
        <v>168</v>
      </c>
      <c r="BM159" s="13" t="s">
        <v>787</v>
      </c>
    </row>
    <row r="160" spans="2:47" s="1" customFormat="1" ht="12">
      <c r="B160" s="34"/>
      <c r="C160" s="35"/>
      <c r="D160" s="195" t="s">
        <v>171</v>
      </c>
      <c r="E160" s="35"/>
      <c r="F160" s="196" t="s">
        <v>560</v>
      </c>
      <c r="G160" s="35"/>
      <c r="H160" s="35"/>
      <c r="I160" s="139"/>
      <c r="J160" s="35"/>
      <c r="K160" s="35"/>
      <c r="L160" s="39"/>
      <c r="M160" s="197"/>
      <c r="N160" s="75"/>
      <c r="O160" s="75"/>
      <c r="P160" s="75"/>
      <c r="Q160" s="75"/>
      <c r="R160" s="75"/>
      <c r="S160" s="75"/>
      <c r="T160" s="76"/>
      <c r="AT160" s="13" t="s">
        <v>171</v>
      </c>
      <c r="AU160" s="13" t="s">
        <v>70</v>
      </c>
    </row>
    <row r="161" spans="2:65" s="1" customFormat="1" ht="16.5" customHeight="1">
      <c r="B161" s="34"/>
      <c r="C161" s="198" t="s">
        <v>345</v>
      </c>
      <c r="D161" s="198" t="s">
        <v>173</v>
      </c>
      <c r="E161" s="199" t="s">
        <v>301</v>
      </c>
      <c r="F161" s="200" t="s">
        <v>302</v>
      </c>
      <c r="G161" s="201" t="s">
        <v>221</v>
      </c>
      <c r="H161" s="202">
        <v>680</v>
      </c>
      <c r="I161" s="203"/>
      <c r="J161" s="202">
        <f>ROUND(I161*H161,1)</f>
        <v>0</v>
      </c>
      <c r="K161" s="200" t="s">
        <v>1</v>
      </c>
      <c r="L161" s="204"/>
      <c r="M161" s="205" t="s">
        <v>1</v>
      </c>
      <c r="N161" s="206" t="s">
        <v>41</v>
      </c>
      <c r="O161" s="75"/>
      <c r="P161" s="192">
        <f>O161*H161</f>
        <v>0</v>
      </c>
      <c r="Q161" s="192">
        <v>0.0012</v>
      </c>
      <c r="R161" s="192">
        <f>Q161*H161</f>
        <v>0.816</v>
      </c>
      <c r="S161" s="192">
        <v>0</v>
      </c>
      <c r="T161" s="193">
        <f>S161*H161</f>
        <v>0</v>
      </c>
      <c r="AR161" s="13" t="s">
        <v>177</v>
      </c>
      <c r="AT161" s="13" t="s">
        <v>173</v>
      </c>
      <c r="AU161" s="13" t="s">
        <v>70</v>
      </c>
      <c r="AY161" s="13" t="s">
        <v>169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3" t="s">
        <v>77</v>
      </c>
      <c r="BK161" s="194">
        <f>ROUND(I161*H161,1)</f>
        <v>0</v>
      </c>
      <c r="BL161" s="13" t="s">
        <v>168</v>
      </c>
      <c r="BM161" s="13" t="s">
        <v>788</v>
      </c>
    </row>
    <row r="162" spans="2:47" s="1" customFormat="1" ht="12">
      <c r="B162" s="34"/>
      <c r="C162" s="35"/>
      <c r="D162" s="195" t="s">
        <v>171</v>
      </c>
      <c r="E162" s="35"/>
      <c r="F162" s="196" t="s">
        <v>302</v>
      </c>
      <c r="G162" s="35"/>
      <c r="H162" s="35"/>
      <c r="I162" s="139"/>
      <c r="J162" s="35"/>
      <c r="K162" s="35"/>
      <c r="L162" s="39"/>
      <c r="M162" s="197"/>
      <c r="N162" s="75"/>
      <c r="O162" s="75"/>
      <c r="P162" s="75"/>
      <c r="Q162" s="75"/>
      <c r="R162" s="75"/>
      <c r="S162" s="75"/>
      <c r="T162" s="76"/>
      <c r="AT162" s="13" t="s">
        <v>171</v>
      </c>
      <c r="AU162" s="13" t="s">
        <v>70</v>
      </c>
    </row>
    <row r="163" spans="2:65" s="1" customFormat="1" ht="16.5" customHeight="1">
      <c r="B163" s="34"/>
      <c r="C163" s="198" t="s">
        <v>351</v>
      </c>
      <c r="D163" s="198" t="s">
        <v>173</v>
      </c>
      <c r="E163" s="199" t="s">
        <v>289</v>
      </c>
      <c r="F163" s="200" t="s">
        <v>290</v>
      </c>
      <c r="G163" s="201" t="s">
        <v>221</v>
      </c>
      <c r="H163" s="202">
        <v>1080</v>
      </c>
      <c r="I163" s="203"/>
      <c r="J163" s="202">
        <f>ROUND(I163*H163,1)</f>
        <v>0</v>
      </c>
      <c r="K163" s="200" t="s">
        <v>1</v>
      </c>
      <c r="L163" s="204"/>
      <c r="M163" s="205" t="s">
        <v>1</v>
      </c>
      <c r="N163" s="206" t="s">
        <v>41</v>
      </c>
      <c r="O163" s="75"/>
      <c r="P163" s="192">
        <f>O163*H163</f>
        <v>0</v>
      </c>
      <c r="Q163" s="192">
        <v>0.0012</v>
      </c>
      <c r="R163" s="192">
        <f>Q163*H163</f>
        <v>1.2959999999999998</v>
      </c>
      <c r="S163" s="192">
        <v>0</v>
      </c>
      <c r="T163" s="193">
        <f>S163*H163</f>
        <v>0</v>
      </c>
      <c r="AR163" s="13" t="s">
        <v>177</v>
      </c>
      <c r="AT163" s="13" t="s">
        <v>173</v>
      </c>
      <c r="AU163" s="13" t="s">
        <v>70</v>
      </c>
      <c r="AY163" s="13" t="s">
        <v>169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3" t="s">
        <v>77</v>
      </c>
      <c r="BK163" s="194">
        <f>ROUND(I163*H163,1)</f>
        <v>0</v>
      </c>
      <c r="BL163" s="13" t="s">
        <v>168</v>
      </c>
      <c r="BM163" s="13" t="s">
        <v>789</v>
      </c>
    </row>
    <row r="164" spans="2:47" s="1" customFormat="1" ht="12">
      <c r="B164" s="34"/>
      <c r="C164" s="35"/>
      <c r="D164" s="195" t="s">
        <v>171</v>
      </c>
      <c r="E164" s="35"/>
      <c r="F164" s="196" t="s">
        <v>290</v>
      </c>
      <c r="G164" s="35"/>
      <c r="H164" s="35"/>
      <c r="I164" s="139"/>
      <c r="J164" s="35"/>
      <c r="K164" s="35"/>
      <c r="L164" s="39"/>
      <c r="M164" s="197"/>
      <c r="N164" s="75"/>
      <c r="O164" s="75"/>
      <c r="P164" s="75"/>
      <c r="Q164" s="75"/>
      <c r="R164" s="75"/>
      <c r="S164" s="75"/>
      <c r="T164" s="76"/>
      <c r="AT164" s="13" t="s">
        <v>171</v>
      </c>
      <c r="AU164" s="13" t="s">
        <v>70</v>
      </c>
    </row>
    <row r="165" spans="2:65" s="1" customFormat="1" ht="16.5" customHeight="1">
      <c r="B165" s="34"/>
      <c r="C165" s="198" t="s">
        <v>358</v>
      </c>
      <c r="D165" s="198" t="s">
        <v>173</v>
      </c>
      <c r="E165" s="199" t="s">
        <v>285</v>
      </c>
      <c r="F165" s="200" t="s">
        <v>286</v>
      </c>
      <c r="G165" s="201" t="s">
        <v>221</v>
      </c>
      <c r="H165" s="202">
        <v>1400</v>
      </c>
      <c r="I165" s="203"/>
      <c r="J165" s="202">
        <f>ROUND(I165*H165,1)</f>
        <v>0</v>
      </c>
      <c r="K165" s="200" t="s">
        <v>1</v>
      </c>
      <c r="L165" s="204"/>
      <c r="M165" s="205" t="s">
        <v>1</v>
      </c>
      <c r="N165" s="206" t="s">
        <v>41</v>
      </c>
      <c r="O165" s="75"/>
      <c r="P165" s="192">
        <f>O165*H165</f>
        <v>0</v>
      </c>
      <c r="Q165" s="192">
        <v>0.0012</v>
      </c>
      <c r="R165" s="192">
        <f>Q165*H165</f>
        <v>1.68</v>
      </c>
      <c r="S165" s="192">
        <v>0</v>
      </c>
      <c r="T165" s="193">
        <f>S165*H165</f>
        <v>0</v>
      </c>
      <c r="AR165" s="13" t="s">
        <v>177</v>
      </c>
      <c r="AT165" s="13" t="s">
        <v>173</v>
      </c>
      <c r="AU165" s="13" t="s">
        <v>70</v>
      </c>
      <c r="AY165" s="13" t="s">
        <v>169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3" t="s">
        <v>77</v>
      </c>
      <c r="BK165" s="194">
        <f>ROUND(I165*H165,1)</f>
        <v>0</v>
      </c>
      <c r="BL165" s="13" t="s">
        <v>168</v>
      </c>
      <c r="BM165" s="13" t="s">
        <v>790</v>
      </c>
    </row>
    <row r="166" spans="2:65" s="1" customFormat="1" ht="16.5" customHeight="1">
      <c r="B166" s="34"/>
      <c r="C166" s="198" t="s">
        <v>363</v>
      </c>
      <c r="D166" s="198" t="s">
        <v>173</v>
      </c>
      <c r="E166" s="199" t="s">
        <v>297</v>
      </c>
      <c r="F166" s="200" t="s">
        <v>298</v>
      </c>
      <c r="G166" s="201" t="s">
        <v>221</v>
      </c>
      <c r="H166" s="202">
        <v>1320</v>
      </c>
      <c r="I166" s="203"/>
      <c r="J166" s="202">
        <f>ROUND(I166*H166,1)</f>
        <v>0</v>
      </c>
      <c r="K166" s="200" t="s">
        <v>1</v>
      </c>
      <c r="L166" s="204"/>
      <c r="M166" s="205" t="s">
        <v>1</v>
      </c>
      <c r="N166" s="206" t="s">
        <v>41</v>
      </c>
      <c r="O166" s="75"/>
      <c r="P166" s="192">
        <f>O166*H166</f>
        <v>0</v>
      </c>
      <c r="Q166" s="192">
        <v>0.0012</v>
      </c>
      <c r="R166" s="192">
        <f>Q166*H166</f>
        <v>1.5839999999999999</v>
      </c>
      <c r="S166" s="192">
        <v>0</v>
      </c>
      <c r="T166" s="193">
        <f>S166*H166</f>
        <v>0</v>
      </c>
      <c r="AR166" s="13" t="s">
        <v>177</v>
      </c>
      <c r="AT166" s="13" t="s">
        <v>173</v>
      </c>
      <c r="AU166" s="13" t="s">
        <v>70</v>
      </c>
      <c r="AY166" s="13" t="s">
        <v>169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3" t="s">
        <v>77</v>
      </c>
      <c r="BK166" s="194">
        <f>ROUND(I166*H166,1)</f>
        <v>0</v>
      </c>
      <c r="BL166" s="13" t="s">
        <v>168</v>
      </c>
      <c r="BM166" s="13" t="s">
        <v>791</v>
      </c>
    </row>
    <row r="167" spans="2:47" s="1" customFormat="1" ht="12">
      <c r="B167" s="34"/>
      <c r="C167" s="35"/>
      <c r="D167" s="195" t="s">
        <v>171</v>
      </c>
      <c r="E167" s="35"/>
      <c r="F167" s="196" t="s">
        <v>298</v>
      </c>
      <c r="G167" s="35"/>
      <c r="H167" s="35"/>
      <c r="I167" s="139"/>
      <c r="J167" s="35"/>
      <c r="K167" s="35"/>
      <c r="L167" s="39"/>
      <c r="M167" s="197"/>
      <c r="N167" s="75"/>
      <c r="O167" s="75"/>
      <c r="P167" s="75"/>
      <c r="Q167" s="75"/>
      <c r="R167" s="75"/>
      <c r="S167" s="75"/>
      <c r="T167" s="76"/>
      <c r="AT167" s="13" t="s">
        <v>171</v>
      </c>
      <c r="AU167" s="13" t="s">
        <v>70</v>
      </c>
    </row>
    <row r="168" spans="2:65" s="1" customFormat="1" ht="16.5" customHeight="1">
      <c r="B168" s="34"/>
      <c r="C168" s="198" t="s">
        <v>369</v>
      </c>
      <c r="D168" s="198" t="s">
        <v>173</v>
      </c>
      <c r="E168" s="199" t="s">
        <v>453</v>
      </c>
      <c r="F168" s="200" t="s">
        <v>454</v>
      </c>
      <c r="G168" s="201" t="s">
        <v>221</v>
      </c>
      <c r="H168" s="202">
        <v>1300</v>
      </c>
      <c r="I168" s="203"/>
      <c r="J168" s="202">
        <f>ROUND(I168*H168,1)</f>
        <v>0</v>
      </c>
      <c r="K168" s="200" t="s">
        <v>1</v>
      </c>
      <c r="L168" s="204"/>
      <c r="M168" s="205" t="s">
        <v>1</v>
      </c>
      <c r="N168" s="206" t="s">
        <v>41</v>
      </c>
      <c r="O168" s="75"/>
      <c r="P168" s="192">
        <f>O168*H168</f>
        <v>0</v>
      </c>
      <c r="Q168" s="192">
        <v>0.0012</v>
      </c>
      <c r="R168" s="192">
        <f>Q168*H168</f>
        <v>1.5599999999999998</v>
      </c>
      <c r="S168" s="192">
        <v>0</v>
      </c>
      <c r="T168" s="193">
        <f>S168*H168</f>
        <v>0</v>
      </c>
      <c r="AR168" s="13" t="s">
        <v>177</v>
      </c>
      <c r="AT168" s="13" t="s">
        <v>173</v>
      </c>
      <c r="AU168" s="13" t="s">
        <v>70</v>
      </c>
      <c r="AY168" s="13" t="s">
        <v>169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3" t="s">
        <v>77</v>
      </c>
      <c r="BK168" s="194">
        <f>ROUND(I168*H168,1)</f>
        <v>0</v>
      </c>
      <c r="BL168" s="13" t="s">
        <v>168</v>
      </c>
      <c r="BM168" s="13" t="s">
        <v>792</v>
      </c>
    </row>
    <row r="169" spans="2:47" s="1" customFormat="1" ht="12">
      <c r="B169" s="34"/>
      <c r="C169" s="35"/>
      <c r="D169" s="195" t="s">
        <v>171</v>
      </c>
      <c r="E169" s="35"/>
      <c r="F169" s="196" t="s">
        <v>454</v>
      </c>
      <c r="G169" s="35"/>
      <c r="H169" s="35"/>
      <c r="I169" s="139"/>
      <c r="J169" s="35"/>
      <c r="K169" s="35"/>
      <c r="L169" s="39"/>
      <c r="M169" s="197"/>
      <c r="N169" s="75"/>
      <c r="O169" s="75"/>
      <c r="P169" s="75"/>
      <c r="Q169" s="75"/>
      <c r="R169" s="75"/>
      <c r="S169" s="75"/>
      <c r="T169" s="76"/>
      <c r="AT169" s="13" t="s">
        <v>171</v>
      </c>
      <c r="AU169" s="13" t="s">
        <v>70</v>
      </c>
    </row>
    <row r="170" spans="2:65" s="1" customFormat="1" ht="16.5" customHeight="1">
      <c r="B170" s="34"/>
      <c r="C170" s="184" t="s">
        <v>577</v>
      </c>
      <c r="D170" s="184" t="s">
        <v>163</v>
      </c>
      <c r="E170" s="185" t="s">
        <v>305</v>
      </c>
      <c r="F170" s="186" t="s">
        <v>458</v>
      </c>
      <c r="G170" s="187" t="s">
        <v>221</v>
      </c>
      <c r="H170" s="188">
        <v>1150</v>
      </c>
      <c r="I170" s="189"/>
      <c r="J170" s="188">
        <f>ROUND(I170*H170,1)</f>
        <v>0</v>
      </c>
      <c r="K170" s="186" t="s">
        <v>1</v>
      </c>
      <c r="L170" s="39"/>
      <c r="M170" s="190" t="s">
        <v>1</v>
      </c>
      <c r="N170" s="191" t="s">
        <v>41</v>
      </c>
      <c r="O170" s="75"/>
      <c r="P170" s="192">
        <f>O170*H170</f>
        <v>0</v>
      </c>
      <c r="Q170" s="192">
        <v>0.0026</v>
      </c>
      <c r="R170" s="192">
        <f>Q170*H170</f>
        <v>2.9899999999999998</v>
      </c>
      <c r="S170" s="192">
        <v>0</v>
      </c>
      <c r="T170" s="193">
        <f>S170*H170</f>
        <v>0</v>
      </c>
      <c r="AR170" s="13" t="s">
        <v>168</v>
      </c>
      <c r="AT170" s="13" t="s">
        <v>163</v>
      </c>
      <c r="AU170" s="13" t="s">
        <v>70</v>
      </c>
      <c r="AY170" s="13" t="s">
        <v>169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3" t="s">
        <v>77</v>
      </c>
      <c r="BK170" s="194">
        <f>ROUND(I170*H170,1)</f>
        <v>0</v>
      </c>
      <c r="BL170" s="13" t="s">
        <v>168</v>
      </c>
      <c r="BM170" s="13" t="s">
        <v>793</v>
      </c>
    </row>
    <row r="171" spans="2:47" s="1" customFormat="1" ht="12">
      <c r="B171" s="34"/>
      <c r="C171" s="35"/>
      <c r="D171" s="195" t="s">
        <v>171</v>
      </c>
      <c r="E171" s="35"/>
      <c r="F171" s="196" t="s">
        <v>308</v>
      </c>
      <c r="G171" s="35"/>
      <c r="H171" s="35"/>
      <c r="I171" s="139"/>
      <c r="J171" s="35"/>
      <c r="K171" s="35"/>
      <c r="L171" s="39"/>
      <c r="M171" s="197"/>
      <c r="N171" s="75"/>
      <c r="O171" s="75"/>
      <c r="P171" s="75"/>
      <c r="Q171" s="75"/>
      <c r="R171" s="75"/>
      <c r="S171" s="75"/>
      <c r="T171" s="76"/>
      <c r="AT171" s="13" t="s">
        <v>171</v>
      </c>
      <c r="AU171" s="13" t="s">
        <v>70</v>
      </c>
    </row>
    <row r="172" spans="2:51" s="9" customFormat="1" ht="12">
      <c r="B172" s="207"/>
      <c r="C172" s="208"/>
      <c r="D172" s="195" t="s">
        <v>180</v>
      </c>
      <c r="E172" s="209" t="s">
        <v>1</v>
      </c>
      <c r="F172" s="210" t="s">
        <v>794</v>
      </c>
      <c r="G172" s="208"/>
      <c r="H172" s="211">
        <v>1150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180</v>
      </c>
      <c r="AU172" s="217" t="s">
        <v>70</v>
      </c>
      <c r="AV172" s="9" t="s">
        <v>79</v>
      </c>
      <c r="AW172" s="9" t="s">
        <v>32</v>
      </c>
      <c r="AX172" s="9" t="s">
        <v>77</v>
      </c>
      <c r="AY172" s="217" t="s">
        <v>169</v>
      </c>
    </row>
    <row r="173" spans="2:65" s="1" customFormat="1" ht="16.5" customHeight="1">
      <c r="B173" s="34"/>
      <c r="C173" s="184" t="s">
        <v>580</v>
      </c>
      <c r="D173" s="184" t="s">
        <v>163</v>
      </c>
      <c r="E173" s="185" t="s">
        <v>317</v>
      </c>
      <c r="F173" s="186" t="s">
        <v>318</v>
      </c>
      <c r="G173" s="187" t="s">
        <v>312</v>
      </c>
      <c r="H173" s="188">
        <v>18.1</v>
      </c>
      <c r="I173" s="189"/>
      <c r="J173" s="188">
        <f>ROUND(I173*H173,1)</f>
        <v>0</v>
      </c>
      <c r="K173" s="186" t="s">
        <v>209</v>
      </c>
      <c r="L173" s="39"/>
      <c r="M173" s="190" t="s">
        <v>1</v>
      </c>
      <c r="N173" s="191" t="s">
        <v>41</v>
      </c>
      <c r="O173" s="75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13" t="s">
        <v>168</v>
      </c>
      <c r="AT173" s="13" t="s">
        <v>163</v>
      </c>
      <c r="AU173" s="13" t="s">
        <v>70</v>
      </c>
      <c r="AY173" s="13" t="s">
        <v>169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3" t="s">
        <v>77</v>
      </c>
      <c r="BK173" s="194">
        <f>ROUND(I173*H173,1)</f>
        <v>0</v>
      </c>
      <c r="BL173" s="13" t="s">
        <v>168</v>
      </c>
      <c r="BM173" s="13" t="s">
        <v>795</v>
      </c>
    </row>
    <row r="174" spans="2:47" s="1" customFormat="1" ht="12">
      <c r="B174" s="34"/>
      <c r="C174" s="35"/>
      <c r="D174" s="195" t="s">
        <v>171</v>
      </c>
      <c r="E174" s="35"/>
      <c r="F174" s="196" t="s">
        <v>320</v>
      </c>
      <c r="G174" s="35"/>
      <c r="H174" s="35"/>
      <c r="I174" s="139"/>
      <c r="J174" s="35"/>
      <c r="K174" s="35"/>
      <c r="L174" s="39"/>
      <c r="M174" s="197"/>
      <c r="N174" s="75"/>
      <c r="O174" s="75"/>
      <c r="P174" s="75"/>
      <c r="Q174" s="75"/>
      <c r="R174" s="75"/>
      <c r="S174" s="75"/>
      <c r="T174" s="76"/>
      <c r="AT174" s="13" t="s">
        <v>171</v>
      </c>
      <c r="AU174" s="13" t="s">
        <v>70</v>
      </c>
    </row>
    <row r="175" spans="2:51" s="9" customFormat="1" ht="12">
      <c r="B175" s="207"/>
      <c r="C175" s="208"/>
      <c r="D175" s="195" t="s">
        <v>180</v>
      </c>
      <c r="E175" s="209" t="s">
        <v>1</v>
      </c>
      <c r="F175" s="210" t="s">
        <v>796</v>
      </c>
      <c r="G175" s="208"/>
      <c r="H175" s="211">
        <v>18.1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180</v>
      </c>
      <c r="AU175" s="217" t="s">
        <v>70</v>
      </c>
      <c r="AV175" s="9" t="s">
        <v>79</v>
      </c>
      <c r="AW175" s="9" t="s">
        <v>32</v>
      </c>
      <c r="AX175" s="9" t="s">
        <v>77</v>
      </c>
      <c r="AY175" s="217" t="s">
        <v>169</v>
      </c>
    </row>
    <row r="176" spans="2:65" s="1" customFormat="1" ht="16.5" customHeight="1">
      <c r="B176" s="34"/>
      <c r="C176" s="184" t="s">
        <v>582</v>
      </c>
      <c r="D176" s="184" t="s">
        <v>163</v>
      </c>
      <c r="E176" s="185" t="s">
        <v>310</v>
      </c>
      <c r="F176" s="186" t="s">
        <v>311</v>
      </c>
      <c r="G176" s="187" t="s">
        <v>312</v>
      </c>
      <c r="H176" s="188">
        <v>112.2</v>
      </c>
      <c r="I176" s="189"/>
      <c r="J176" s="188">
        <f>ROUND(I176*H176,1)</f>
        <v>0</v>
      </c>
      <c r="K176" s="186" t="s">
        <v>167</v>
      </c>
      <c r="L176" s="39"/>
      <c r="M176" s="190" t="s">
        <v>1</v>
      </c>
      <c r="N176" s="191" t="s">
        <v>41</v>
      </c>
      <c r="O176" s="75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3" t="s">
        <v>168</v>
      </c>
      <c r="AT176" s="13" t="s">
        <v>163</v>
      </c>
      <c r="AU176" s="13" t="s">
        <v>70</v>
      </c>
      <c r="AY176" s="13" t="s">
        <v>169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3" t="s">
        <v>77</v>
      </c>
      <c r="BK176" s="194">
        <f>ROUND(I176*H176,1)</f>
        <v>0</v>
      </c>
      <c r="BL176" s="13" t="s">
        <v>168</v>
      </c>
      <c r="BM176" s="13" t="s">
        <v>797</v>
      </c>
    </row>
    <row r="177" spans="2:47" s="1" customFormat="1" ht="12">
      <c r="B177" s="34"/>
      <c r="C177" s="35"/>
      <c r="D177" s="195" t="s">
        <v>171</v>
      </c>
      <c r="E177" s="35"/>
      <c r="F177" s="196" t="s">
        <v>314</v>
      </c>
      <c r="G177" s="35"/>
      <c r="H177" s="35"/>
      <c r="I177" s="139"/>
      <c r="J177" s="35"/>
      <c r="K177" s="35"/>
      <c r="L177" s="39"/>
      <c r="M177" s="197"/>
      <c r="N177" s="75"/>
      <c r="O177" s="75"/>
      <c r="P177" s="75"/>
      <c r="Q177" s="75"/>
      <c r="R177" s="75"/>
      <c r="S177" s="75"/>
      <c r="T177" s="76"/>
      <c r="AT177" s="13" t="s">
        <v>171</v>
      </c>
      <c r="AU177" s="13" t="s">
        <v>70</v>
      </c>
    </row>
    <row r="178" spans="2:51" s="9" customFormat="1" ht="12">
      <c r="B178" s="207"/>
      <c r="C178" s="208"/>
      <c r="D178" s="195" t="s">
        <v>180</v>
      </c>
      <c r="E178" s="209" t="s">
        <v>1</v>
      </c>
      <c r="F178" s="210" t="s">
        <v>798</v>
      </c>
      <c r="G178" s="208"/>
      <c r="H178" s="211">
        <v>112.2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180</v>
      </c>
      <c r="AU178" s="217" t="s">
        <v>70</v>
      </c>
      <c r="AV178" s="9" t="s">
        <v>79</v>
      </c>
      <c r="AW178" s="9" t="s">
        <v>32</v>
      </c>
      <c r="AX178" s="9" t="s">
        <v>77</v>
      </c>
      <c r="AY178" s="217" t="s">
        <v>169</v>
      </c>
    </row>
    <row r="179" spans="2:65" s="1" customFormat="1" ht="16.5" customHeight="1">
      <c r="B179" s="34"/>
      <c r="C179" s="184" t="s">
        <v>585</v>
      </c>
      <c r="D179" s="184" t="s">
        <v>163</v>
      </c>
      <c r="E179" s="185" t="s">
        <v>323</v>
      </c>
      <c r="F179" s="186" t="s">
        <v>324</v>
      </c>
      <c r="G179" s="187" t="s">
        <v>166</v>
      </c>
      <c r="H179" s="188">
        <v>8222</v>
      </c>
      <c r="I179" s="189"/>
      <c r="J179" s="188">
        <f>ROUND(I179*H179,1)</f>
        <v>0</v>
      </c>
      <c r="K179" s="186" t="s">
        <v>167</v>
      </c>
      <c r="L179" s="39"/>
      <c r="M179" s="190" t="s">
        <v>1</v>
      </c>
      <c r="N179" s="191" t="s">
        <v>41</v>
      </c>
      <c r="O179" s="75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13" t="s">
        <v>168</v>
      </c>
      <c r="AT179" s="13" t="s">
        <v>163</v>
      </c>
      <c r="AU179" s="13" t="s">
        <v>70</v>
      </c>
      <c r="AY179" s="13" t="s">
        <v>169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3" t="s">
        <v>77</v>
      </c>
      <c r="BK179" s="194">
        <f>ROUND(I179*H179,1)</f>
        <v>0</v>
      </c>
      <c r="BL179" s="13" t="s">
        <v>168</v>
      </c>
      <c r="BM179" s="13" t="s">
        <v>799</v>
      </c>
    </row>
    <row r="180" spans="2:47" s="1" customFormat="1" ht="12">
      <c r="B180" s="34"/>
      <c r="C180" s="35"/>
      <c r="D180" s="195" t="s">
        <v>171</v>
      </c>
      <c r="E180" s="35"/>
      <c r="F180" s="196" t="s">
        <v>326</v>
      </c>
      <c r="G180" s="35"/>
      <c r="H180" s="35"/>
      <c r="I180" s="139"/>
      <c r="J180" s="35"/>
      <c r="K180" s="35"/>
      <c r="L180" s="39"/>
      <c r="M180" s="197"/>
      <c r="N180" s="75"/>
      <c r="O180" s="75"/>
      <c r="P180" s="75"/>
      <c r="Q180" s="75"/>
      <c r="R180" s="75"/>
      <c r="S180" s="75"/>
      <c r="T180" s="76"/>
      <c r="AT180" s="13" t="s">
        <v>171</v>
      </c>
      <c r="AU180" s="13" t="s">
        <v>70</v>
      </c>
    </row>
    <row r="181" spans="2:51" s="9" customFormat="1" ht="12">
      <c r="B181" s="207"/>
      <c r="C181" s="208"/>
      <c r="D181" s="195" t="s">
        <v>180</v>
      </c>
      <c r="E181" s="209" t="s">
        <v>1</v>
      </c>
      <c r="F181" s="210" t="s">
        <v>800</v>
      </c>
      <c r="G181" s="208"/>
      <c r="H181" s="211">
        <v>8222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180</v>
      </c>
      <c r="AU181" s="217" t="s">
        <v>70</v>
      </c>
      <c r="AV181" s="9" t="s">
        <v>79</v>
      </c>
      <c r="AW181" s="9" t="s">
        <v>32</v>
      </c>
      <c r="AX181" s="9" t="s">
        <v>77</v>
      </c>
      <c r="AY181" s="217" t="s">
        <v>169</v>
      </c>
    </row>
    <row r="182" spans="2:65" s="1" customFormat="1" ht="16.5" customHeight="1">
      <c r="B182" s="34"/>
      <c r="C182" s="198" t="s">
        <v>588</v>
      </c>
      <c r="D182" s="198" t="s">
        <v>173</v>
      </c>
      <c r="E182" s="199" t="s">
        <v>801</v>
      </c>
      <c r="F182" s="200" t="s">
        <v>802</v>
      </c>
      <c r="G182" s="201" t="s">
        <v>330</v>
      </c>
      <c r="H182" s="202">
        <v>822.2</v>
      </c>
      <c r="I182" s="203"/>
      <c r="J182" s="202">
        <f>ROUND(I182*H182,1)</f>
        <v>0</v>
      </c>
      <c r="K182" s="200" t="s">
        <v>209</v>
      </c>
      <c r="L182" s="204"/>
      <c r="M182" s="205" t="s">
        <v>1</v>
      </c>
      <c r="N182" s="206" t="s">
        <v>41</v>
      </c>
      <c r="O182" s="75"/>
      <c r="P182" s="192">
        <f>O182*H182</f>
        <v>0</v>
      </c>
      <c r="Q182" s="192">
        <v>0.2</v>
      </c>
      <c r="R182" s="192">
        <f>Q182*H182</f>
        <v>164.44000000000003</v>
      </c>
      <c r="S182" s="192">
        <v>0</v>
      </c>
      <c r="T182" s="193">
        <f>S182*H182</f>
        <v>0</v>
      </c>
      <c r="AR182" s="13" t="s">
        <v>177</v>
      </c>
      <c r="AT182" s="13" t="s">
        <v>173</v>
      </c>
      <c r="AU182" s="13" t="s">
        <v>70</v>
      </c>
      <c r="AY182" s="13" t="s">
        <v>169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3" t="s">
        <v>77</v>
      </c>
      <c r="BK182" s="194">
        <f>ROUND(I182*H182,1)</f>
        <v>0</v>
      </c>
      <c r="BL182" s="13" t="s">
        <v>168</v>
      </c>
      <c r="BM182" s="13" t="s">
        <v>803</v>
      </c>
    </row>
    <row r="183" spans="2:47" s="1" customFormat="1" ht="12">
      <c r="B183" s="34"/>
      <c r="C183" s="35"/>
      <c r="D183" s="195" t="s">
        <v>171</v>
      </c>
      <c r="E183" s="35"/>
      <c r="F183" s="196" t="s">
        <v>802</v>
      </c>
      <c r="G183" s="35"/>
      <c r="H183" s="35"/>
      <c r="I183" s="139"/>
      <c r="J183" s="35"/>
      <c r="K183" s="35"/>
      <c r="L183" s="39"/>
      <c r="M183" s="197"/>
      <c r="N183" s="75"/>
      <c r="O183" s="75"/>
      <c r="P183" s="75"/>
      <c r="Q183" s="75"/>
      <c r="R183" s="75"/>
      <c r="S183" s="75"/>
      <c r="T183" s="76"/>
      <c r="AT183" s="13" t="s">
        <v>171</v>
      </c>
      <c r="AU183" s="13" t="s">
        <v>70</v>
      </c>
    </row>
    <row r="184" spans="2:51" s="9" customFormat="1" ht="12">
      <c r="B184" s="207"/>
      <c r="C184" s="208"/>
      <c r="D184" s="195" t="s">
        <v>180</v>
      </c>
      <c r="E184" s="209" t="s">
        <v>1</v>
      </c>
      <c r="F184" s="210" t="s">
        <v>804</v>
      </c>
      <c r="G184" s="208"/>
      <c r="H184" s="211">
        <v>822.2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180</v>
      </c>
      <c r="AU184" s="217" t="s">
        <v>70</v>
      </c>
      <c r="AV184" s="9" t="s">
        <v>79</v>
      </c>
      <c r="AW184" s="9" t="s">
        <v>32</v>
      </c>
      <c r="AX184" s="9" t="s">
        <v>77</v>
      </c>
      <c r="AY184" s="217" t="s">
        <v>169</v>
      </c>
    </row>
    <row r="185" spans="2:65" s="1" customFormat="1" ht="16.5" customHeight="1">
      <c r="B185" s="34"/>
      <c r="C185" s="184" t="s">
        <v>591</v>
      </c>
      <c r="D185" s="184" t="s">
        <v>163</v>
      </c>
      <c r="E185" s="185" t="s">
        <v>334</v>
      </c>
      <c r="F185" s="186" t="s">
        <v>335</v>
      </c>
      <c r="G185" s="187" t="s">
        <v>330</v>
      </c>
      <c r="H185" s="188">
        <v>90.6</v>
      </c>
      <c r="I185" s="189"/>
      <c r="J185" s="188">
        <f>ROUND(I185*H185,1)</f>
        <v>0</v>
      </c>
      <c r="K185" s="186" t="s">
        <v>167</v>
      </c>
      <c r="L185" s="39"/>
      <c r="M185" s="190" t="s">
        <v>1</v>
      </c>
      <c r="N185" s="191" t="s">
        <v>41</v>
      </c>
      <c r="O185" s="75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13" t="s">
        <v>168</v>
      </c>
      <c r="AT185" s="13" t="s">
        <v>163</v>
      </c>
      <c r="AU185" s="13" t="s">
        <v>70</v>
      </c>
      <c r="AY185" s="13" t="s">
        <v>169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3" t="s">
        <v>77</v>
      </c>
      <c r="BK185" s="194">
        <f>ROUND(I185*H185,1)</f>
        <v>0</v>
      </c>
      <c r="BL185" s="13" t="s">
        <v>168</v>
      </c>
      <c r="BM185" s="13" t="s">
        <v>805</v>
      </c>
    </row>
    <row r="186" spans="2:47" s="1" customFormat="1" ht="12">
      <c r="B186" s="34"/>
      <c r="C186" s="35"/>
      <c r="D186" s="195" t="s">
        <v>171</v>
      </c>
      <c r="E186" s="35"/>
      <c r="F186" s="196" t="s">
        <v>337</v>
      </c>
      <c r="G186" s="35"/>
      <c r="H186" s="35"/>
      <c r="I186" s="139"/>
      <c r="J186" s="35"/>
      <c r="K186" s="35"/>
      <c r="L186" s="39"/>
      <c r="M186" s="197"/>
      <c r="N186" s="75"/>
      <c r="O186" s="75"/>
      <c r="P186" s="75"/>
      <c r="Q186" s="75"/>
      <c r="R186" s="75"/>
      <c r="S186" s="75"/>
      <c r="T186" s="76"/>
      <c r="AT186" s="13" t="s">
        <v>171</v>
      </c>
      <c r="AU186" s="13" t="s">
        <v>70</v>
      </c>
    </row>
    <row r="187" spans="2:51" s="9" customFormat="1" ht="12">
      <c r="B187" s="207"/>
      <c r="C187" s="208"/>
      <c r="D187" s="195" t="s">
        <v>180</v>
      </c>
      <c r="E187" s="209" t="s">
        <v>1</v>
      </c>
      <c r="F187" s="210" t="s">
        <v>806</v>
      </c>
      <c r="G187" s="208"/>
      <c r="H187" s="211">
        <v>90.6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180</v>
      </c>
      <c r="AU187" s="217" t="s">
        <v>70</v>
      </c>
      <c r="AV187" s="9" t="s">
        <v>79</v>
      </c>
      <c r="AW187" s="9" t="s">
        <v>32</v>
      </c>
      <c r="AX187" s="9" t="s">
        <v>77</v>
      </c>
      <c r="AY187" s="217" t="s">
        <v>169</v>
      </c>
    </row>
    <row r="188" spans="2:65" s="1" customFormat="1" ht="16.5" customHeight="1">
      <c r="B188" s="34"/>
      <c r="C188" s="184" t="s">
        <v>807</v>
      </c>
      <c r="D188" s="184" t="s">
        <v>163</v>
      </c>
      <c r="E188" s="185" t="s">
        <v>340</v>
      </c>
      <c r="F188" s="186" t="s">
        <v>341</v>
      </c>
      <c r="G188" s="187" t="s">
        <v>330</v>
      </c>
      <c r="H188" s="188">
        <v>90.6</v>
      </c>
      <c r="I188" s="189"/>
      <c r="J188" s="188">
        <f>ROUND(I188*H188,1)</f>
        <v>0</v>
      </c>
      <c r="K188" s="186" t="s">
        <v>167</v>
      </c>
      <c r="L188" s="39"/>
      <c r="M188" s="190" t="s">
        <v>1</v>
      </c>
      <c r="N188" s="191" t="s">
        <v>41</v>
      </c>
      <c r="O188" s="75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13" t="s">
        <v>168</v>
      </c>
      <c r="AT188" s="13" t="s">
        <v>163</v>
      </c>
      <c r="AU188" s="13" t="s">
        <v>70</v>
      </c>
      <c r="AY188" s="13" t="s">
        <v>169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3" t="s">
        <v>77</v>
      </c>
      <c r="BK188" s="194">
        <f>ROUND(I188*H188,1)</f>
        <v>0</v>
      </c>
      <c r="BL188" s="13" t="s">
        <v>168</v>
      </c>
      <c r="BM188" s="13" t="s">
        <v>808</v>
      </c>
    </row>
    <row r="189" spans="2:47" s="1" customFormat="1" ht="12">
      <c r="B189" s="34"/>
      <c r="C189" s="35"/>
      <c r="D189" s="195" t="s">
        <v>171</v>
      </c>
      <c r="E189" s="35"/>
      <c r="F189" s="196" t="s">
        <v>343</v>
      </c>
      <c r="G189" s="35"/>
      <c r="H189" s="35"/>
      <c r="I189" s="139"/>
      <c r="J189" s="35"/>
      <c r="K189" s="35"/>
      <c r="L189" s="39"/>
      <c r="M189" s="197"/>
      <c r="N189" s="75"/>
      <c r="O189" s="75"/>
      <c r="P189" s="75"/>
      <c r="Q189" s="75"/>
      <c r="R189" s="75"/>
      <c r="S189" s="75"/>
      <c r="T189" s="76"/>
      <c r="AT189" s="13" t="s">
        <v>171</v>
      </c>
      <c r="AU189" s="13" t="s">
        <v>70</v>
      </c>
    </row>
    <row r="190" spans="2:65" s="1" customFormat="1" ht="16.5" customHeight="1">
      <c r="B190" s="34"/>
      <c r="C190" s="184" t="s">
        <v>809</v>
      </c>
      <c r="D190" s="184" t="s">
        <v>163</v>
      </c>
      <c r="E190" s="185" t="s">
        <v>346</v>
      </c>
      <c r="F190" s="186" t="s">
        <v>347</v>
      </c>
      <c r="G190" s="187" t="s">
        <v>330</v>
      </c>
      <c r="H190" s="188">
        <v>362.4</v>
      </c>
      <c r="I190" s="189"/>
      <c r="J190" s="188">
        <f>ROUND(I190*H190,1)</f>
        <v>0</v>
      </c>
      <c r="K190" s="186" t="s">
        <v>167</v>
      </c>
      <c r="L190" s="39"/>
      <c r="M190" s="190" t="s">
        <v>1</v>
      </c>
      <c r="N190" s="191" t="s">
        <v>41</v>
      </c>
      <c r="O190" s="75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13" t="s">
        <v>168</v>
      </c>
      <c r="AT190" s="13" t="s">
        <v>163</v>
      </c>
      <c r="AU190" s="13" t="s">
        <v>70</v>
      </c>
      <c r="AY190" s="13" t="s">
        <v>169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3" t="s">
        <v>77</v>
      </c>
      <c r="BK190" s="194">
        <f>ROUND(I190*H190,1)</f>
        <v>0</v>
      </c>
      <c r="BL190" s="13" t="s">
        <v>168</v>
      </c>
      <c r="BM190" s="13" t="s">
        <v>810</v>
      </c>
    </row>
    <row r="191" spans="2:47" s="1" customFormat="1" ht="12">
      <c r="B191" s="34"/>
      <c r="C191" s="35"/>
      <c r="D191" s="195" t="s">
        <v>171</v>
      </c>
      <c r="E191" s="35"/>
      <c r="F191" s="196" t="s">
        <v>349</v>
      </c>
      <c r="G191" s="35"/>
      <c r="H191" s="35"/>
      <c r="I191" s="139"/>
      <c r="J191" s="35"/>
      <c r="K191" s="35"/>
      <c r="L191" s="39"/>
      <c r="M191" s="197"/>
      <c r="N191" s="75"/>
      <c r="O191" s="75"/>
      <c r="P191" s="75"/>
      <c r="Q191" s="75"/>
      <c r="R191" s="75"/>
      <c r="S191" s="75"/>
      <c r="T191" s="76"/>
      <c r="AT191" s="13" t="s">
        <v>171</v>
      </c>
      <c r="AU191" s="13" t="s">
        <v>70</v>
      </c>
    </row>
    <row r="192" spans="2:51" s="9" customFormat="1" ht="12">
      <c r="B192" s="207"/>
      <c r="C192" s="208"/>
      <c r="D192" s="195" t="s">
        <v>180</v>
      </c>
      <c r="E192" s="209" t="s">
        <v>1</v>
      </c>
      <c r="F192" s="210" t="s">
        <v>811</v>
      </c>
      <c r="G192" s="208"/>
      <c r="H192" s="211">
        <v>362.4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180</v>
      </c>
      <c r="AU192" s="217" t="s">
        <v>70</v>
      </c>
      <c r="AV192" s="9" t="s">
        <v>79</v>
      </c>
      <c r="AW192" s="9" t="s">
        <v>32</v>
      </c>
      <c r="AX192" s="9" t="s">
        <v>77</v>
      </c>
      <c r="AY192" s="217" t="s">
        <v>169</v>
      </c>
    </row>
    <row r="193" spans="2:65" s="1" customFormat="1" ht="16.5" customHeight="1">
      <c r="B193" s="34"/>
      <c r="C193" s="184" t="s">
        <v>812</v>
      </c>
      <c r="D193" s="184" t="s">
        <v>163</v>
      </c>
      <c r="E193" s="185" t="s">
        <v>352</v>
      </c>
      <c r="F193" s="186" t="s">
        <v>353</v>
      </c>
      <c r="G193" s="187" t="s">
        <v>354</v>
      </c>
      <c r="H193" s="188">
        <v>2940</v>
      </c>
      <c r="I193" s="189"/>
      <c r="J193" s="188">
        <f>ROUND(I193*H193,1)</f>
        <v>0</v>
      </c>
      <c r="K193" s="186" t="s">
        <v>167</v>
      </c>
      <c r="L193" s="39"/>
      <c r="M193" s="190" t="s">
        <v>1</v>
      </c>
      <c r="N193" s="191" t="s">
        <v>41</v>
      </c>
      <c r="O193" s="75"/>
      <c r="P193" s="192">
        <f>O193*H193</f>
        <v>0</v>
      </c>
      <c r="Q193" s="192">
        <v>0.00682</v>
      </c>
      <c r="R193" s="192">
        <f>Q193*H193</f>
        <v>20.0508</v>
      </c>
      <c r="S193" s="192">
        <v>0</v>
      </c>
      <c r="T193" s="193">
        <f>S193*H193</f>
        <v>0</v>
      </c>
      <c r="AR193" s="13" t="s">
        <v>168</v>
      </c>
      <c r="AT193" s="13" t="s">
        <v>163</v>
      </c>
      <c r="AU193" s="13" t="s">
        <v>70</v>
      </c>
      <c r="AY193" s="13" t="s">
        <v>169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3" t="s">
        <v>77</v>
      </c>
      <c r="BK193" s="194">
        <f>ROUND(I193*H193,1)</f>
        <v>0</v>
      </c>
      <c r="BL193" s="13" t="s">
        <v>168</v>
      </c>
      <c r="BM193" s="13" t="s">
        <v>813</v>
      </c>
    </row>
    <row r="194" spans="2:47" s="1" customFormat="1" ht="12">
      <c r="B194" s="34"/>
      <c r="C194" s="35"/>
      <c r="D194" s="195" t="s">
        <v>171</v>
      </c>
      <c r="E194" s="35"/>
      <c r="F194" s="196" t="s">
        <v>356</v>
      </c>
      <c r="G194" s="35"/>
      <c r="H194" s="35"/>
      <c r="I194" s="139"/>
      <c r="J194" s="35"/>
      <c r="K194" s="35"/>
      <c r="L194" s="39"/>
      <c r="M194" s="197"/>
      <c r="N194" s="75"/>
      <c r="O194" s="75"/>
      <c r="P194" s="75"/>
      <c r="Q194" s="75"/>
      <c r="R194" s="75"/>
      <c r="S194" s="75"/>
      <c r="T194" s="76"/>
      <c r="AT194" s="13" t="s">
        <v>171</v>
      </c>
      <c r="AU194" s="13" t="s">
        <v>70</v>
      </c>
    </row>
    <row r="195" spans="2:51" s="9" customFormat="1" ht="12">
      <c r="B195" s="207"/>
      <c r="C195" s="208"/>
      <c r="D195" s="195" t="s">
        <v>180</v>
      </c>
      <c r="E195" s="209" t="s">
        <v>1</v>
      </c>
      <c r="F195" s="210" t="s">
        <v>814</v>
      </c>
      <c r="G195" s="208"/>
      <c r="H195" s="211">
        <v>2940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180</v>
      </c>
      <c r="AU195" s="217" t="s">
        <v>70</v>
      </c>
      <c r="AV195" s="9" t="s">
        <v>79</v>
      </c>
      <c r="AW195" s="9" t="s">
        <v>32</v>
      </c>
      <c r="AX195" s="9" t="s">
        <v>77</v>
      </c>
      <c r="AY195" s="217" t="s">
        <v>169</v>
      </c>
    </row>
    <row r="196" spans="2:65" s="1" customFormat="1" ht="16.5" customHeight="1">
      <c r="B196" s="34"/>
      <c r="C196" s="184" t="s">
        <v>815</v>
      </c>
      <c r="D196" s="184" t="s">
        <v>163</v>
      </c>
      <c r="E196" s="185" t="s">
        <v>359</v>
      </c>
      <c r="F196" s="186" t="s">
        <v>360</v>
      </c>
      <c r="G196" s="187" t="s">
        <v>354</v>
      </c>
      <c r="H196" s="188">
        <v>84</v>
      </c>
      <c r="I196" s="189"/>
      <c r="J196" s="188">
        <f>ROUND(I196*H196,1)</f>
        <v>0</v>
      </c>
      <c r="K196" s="186" t="s">
        <v>167</v>
      </c>
      <c r="L196" s="39"/>
      <c r="M196" s="190" t="s">
        <v>1</v>
      </c>
      <c r="N196" s="191" t="s">
        <v>41</v>
      </c>
      <c r="O196" s="75"/>
      <c r="P196" s="192">
        <f>O196*H196</f>
        <v>0</v>
      </c>
      <c r="Q196" s="192">
        <v>0.07417</v>
      </c>
      <c r="R196" s="192">
        <f>Q196*H196</f>
        <v>6.23028</v>
      </c>
      <c r="S196" s="192">
        <v>0</v>
      </c>
      <c r="T196" s="193">
        <f>S196*H196</f>
        <v>0</v>
      </c>
      <c r="AR196" s="13" t="s">
        <v>168</v>
      </c>
      <c r="AT196" s="13" t="s">
        <v>163</v>
      </c>
      <c r="AU196" s="13" t="s">
        <v>70</v>
      </c>
      <c r="AY196" s="13" t="s">
        <v>169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3" t="s">
        <v>77</v>
      </c>
      <c r="BK196" s="194">
        <f>ROUND(I196*H196,1)</f>
        <v>0</v>
      </c>
      <c r="BL196" s="13" t="s">
        <v>168</v>
      </c>
      <c r="BM196" s="13" t="s">
        <v>816</v>
      </c>
    </row>
    <row r="197" spans="2:51" s="9" customFormat="1" ht="12">
      <c r="B197" s="207"/>
      <c r="C197" s="208"/>
      <c r="D197" s="195" t="s">
        <v>180</v>
      </c>
      <c r="E197" s="209" t="s">
        <v>1</v>
      </c>
      <c r="F197" s="210" t="s">
        <v>817</v>
      </c>
      <c r="G197" s="208"/>
      <c r="H197" s="211">
        <v>84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180</v>
      </c>
      <c r="AU197" s="217" t="s">
        <v>70</v>
      </c>
      <c r="AV197" s="9" t="s">
        <v>79</v>
      </c>
      <c r="AW197" s="9" t="s">
        <v>32</v>
      </c>
      <c r="AX197" s="9" t="s">
        <v>77</v>
      </c>
      <c r="AY197" s="217" t="s">
        <v>169</v>
      </c>
    </row>
    <row r="198" spans="2:65" s="1" customFormat="1" ht="16.5" customHeight="1">
      <c r="B198" s="34"/>
      <c r="C198" s="184" t="s">
        <v>818</v>
      </c>
      <c r="D198" s="184" t="s">
        <v>163</v>
      </c>
      <c r="E198" s="185" t="s">
        <v>364</v>
      </c>
      <c r="F198" s="186" t="s">
        <v>365</v>
      </c>
      <c r="G198" s="187" t="s">
        <v>366</v>
      </c>
      <c r="H198" s="188">
        <v>8</v>
      </c>
      <c r="I198" s="189"/>
      <c r="J198" s="188">
        <f>ROUND(I198*H198,1)</f>
        <v>0</v>
      </c>
      <c r="K198" s="186" t="s">
        <v>1</v>
      </c>
      <c r="L198" s="39"/>
      <c r="M198" s="190" t="s">
        <v>1</v>
      </c>
      <c r="N198" s="191" t="s">
        <v>41</v>
      </c>
      <c r="O198" s="75"/>
      <c r="P198" s="192">
        <f>O198*H198</f>
        <v>0</v>
      </c>
      <c r="Q198" s="192">
        <v>400</v>
      </c>
      <c r="R198" s="192">
        <f>Q198*H198</f>
        <v>3200</v>
      </c>
      <c r="S198" s="192">
        <v>0</v>
      </c>
      <c r="T198" s="193">
        <f>S198*H198</f>
        <v>0</v>
      </c>
      <c r="AR198" s="13" t="s">
        <v>367</v>
      </c>
      <c r="AT198" s="13" t="s">
        <v>163</v>
      </c>
      <c r="AU198" s="13" t="s">
        <v>70</v>
      </c>
      <c r="AY198" s="13" t="s">
        <v>169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3" t="s">
        <v>77</v>
      </c>
      <c r="BK198" s="194">
        <f>ROUND(I198*H198,1)</f>
        <v>0</v>
      </c>
      <c r="BL198" s="13" t="s">
        <v>367</v>
      </c>
      <c r="BM198" s="13" t="s">
        <v>819</v>
      </c>
    </row>
    <row r="199" spans="2:65" s="1" customFormat="1" ht="16.5" customHeight="1">
      <c r="B199" s="34"/>
      <c r="C199" s="184" t="s">
        <v>820</v>
      </c>
      <c r="D199" s="184" t="s">
        <v>163</v>
      </c>
      <c r="E199" s="185" t="s">
        <v>370</v>
      </c>
      <c r="F199" s="186" t="s">
        <v>371</v>
      </c>
      <c r="G199" s="187" t="s">
        <v>215</v>
      </c>
      <c r="H199" s="188">
        <v>863.66</v>
      </c>
      <c r="I199" s="189"/>
      <c r="J199" s="188">
        <f>ROUND(I199*H199,1)</f>
        <v>0</v>
      </c>
      <c r="K199" s="186" t="s">
        <v>167</v>
      </c>
      <c r="L199" s="39"/>
      <c r="M199" s="190" t="s">
        <v>1</v>
      </c>
      <c r="N199" s="191" t="s">
        <v>41</v>
      </c>
      <c r="O199" s="75"/>
      <c r="P199" s="192">
        <f>O199*H199</f>
        <v>0</v>
      </c>
      <c r="Q199" s="192">
        <v>0</v>
      </c>
      <c r="R199" s="192">
        <f>Q199*H199</f>
        <v>0</v>
      </c>
      <c r="S199" s="192">
        <v>0</v>
      </c>
      <c r="T199" s="193">
        <f>S199*H199</f>
        <v>0</v>
      </c>
      <c r="AR199" s="13" t="s">
        <v>168</v>
      </c>
      <c r="AT199" s="13" t="s">
        <v>163</v>
      </c>
      <c r="AU199" s="13" t="s">
        <v>70</v>
      </c>
      <c r="AY199" s="13" t="s">
        <v>169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3" t="s">
        <v>77</v>
      </c>
      <c r="BK199" s="194">
        <f>ROUND(I199*H199,1)</f>
        <v>0</v>
      </c>
      <c r="BL199" s="13" t="s">
        <v>168</v>
      </c>
      <c r="BM199" s="13" t="s">
        <v>821</v>
      </c>
    </row>
    <row r="200" spans="2:47" s="1" customFormat="1" ht="12">
      <c r="B200" s="34"/>
      <c r="C200" s="35"/>
      <c r="D200" s="195" t="s">
        <v>171</v>
      </c>
      <c r="E200" s="35"/>
      <c r="F200" s="196" t="s">
        <v>373</v>
      </c>
      <c r="G200" s="35"/>
      <c r="H200" s="35"/>
      <c r="I200" s="139"/>
      <c r="J200" s="35"/>
      <c r="K200" s="35"/>
      <c r="L200" s="39"/>
      <c r="M200" s="218"/>
      <c r="N200" s="219"/>
      <c r="O200" s="219"/>
      <c r="P200" s="219"/>
      <c r="Q200" s="219"/>
      <c r="R200" s="219"/>
      <c r="S200" s="219"/>
      <c r="T200" s="220"/>
      <c r="AT200" s="13" t="s">
        <v>171</v>
      </c>
      <c r="AU200" s="13" t="s">
        <v>70</v>
      </c>
    </row>
    <row r="201" spans="2:12" s="1" customFormat="1" ht="6.95" customHeight="1">
      <c r="B201" s="53"/>
      <c r="C201" s="54"/>
      <c r="D201" s="54"/>
      <c r="E201" s="54"/>
      <c r="F201" s="54"/>
      <c r="G201" s="54"/>
      <c r="H201" s="54"/>
      <c r="I201" s="163"/>
      <c r="J201" s="54"/>
      <c r="K201" s="54"/>
      <c r="L201" s="39"/>
    </row>
  </sheetData>
  <sheetProtection password="CC35" sheet="1" objects="1" scenarios="1" formatColumns="0" formatRows="0" autoFilter="0"/>
  <autoFilter ref="C78:K20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132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721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822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721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SO-05_1 - 1.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721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SO-05_1 - 1.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0.0245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13030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823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824</v>
      </c>
      <c r="G88" s="208"/>
      <c r="H88" s="211">
        <v>13030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1225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0.0245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825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826</v>
      </c>
      <c r="G91" s="208"/>
      <c r="H91" s="211">
        <v>1225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479.4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827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828</v>
      </c>
      <c r="G94" s="208"/>
      <c r="H94" s="211">
        <v>479.4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479.4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829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1917.6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830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831</v>
      </c>
      <c r="G99" s="208"/>
      <c r="H99" s="211">
        <v>1917.6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0.02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832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134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721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833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721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SO-05_2 - 2.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721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SO-05_2 - 2.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0.0245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13030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834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824</v>
      </c>
      <c r="G88" s="208"/>
      <c r="H88" s="211">
        <v>13030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1225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0.0245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835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826</v>
      </c>
      <c r="G91" s="208"/>
      <c r="H91" s="211">
        <v>1225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287.64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836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837</v>
      </c>
      <c r="G94" s="208"/>
      <c r="H94" s="211">
        <v>287.64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287.64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838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1150.56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839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840</v>
      </c>
      <c r="G99" s="208"/>
      <c r="H99" s="211">
        <v>1150.56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0.02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841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136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721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842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721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SO-05_3 - 3.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721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SO-05_3 - 3.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0.0245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13030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834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824</v>
      </c>
      <c r="G88" s="208"/>
      <c r="H88" s="211">
        <v>13030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1225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0.0245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835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826</v>
      </c>
      <c r="G91" s="208"/>
      <c r="H91" s="211">
        <v>1225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287.64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836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837</v>
      </c>
      <c r="G94" s="208"/>
      <c r="H94" s="211">
        <v>287.64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287.64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838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1150.56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839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840</v>
      </c>
      <c r="G99" s="208"/>
      <c r="H99" s="211">
        <v>1150.56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0.02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841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138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721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843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ROUND((SUM(BE85:BE104)),1)</f>
        <v>0</v>
      </c>
      <c r="I35" s="152">
        <v>0.21</v>
      </c>
      <c r="J35" s="151">
        <f>ROUND(((SUM(BE85:BE104))*I35),1)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ROUND((SUM(BF85:BF104)),1)</f>
        <v>0</v>
      </c>
      <c r="I36" s="152">
        <v>0.15</v>
      </c>
      <c r="J36" s="151">
        <f>ROUND(((SUM(BF85:BF104))*I36),1)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ROUND((SUM(BG85:BG104)),1)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ROUND((SUM(BH85:BH104)),1)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ROUND((SUM(BI85:BI104)),1)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721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SO-05_4 - 4.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721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SO-05_4 - 4.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SUM(P86:P104)</f>
        <v>0</v>
      </c>
      <c r="Q85" s="88"/>
      <c r="R85" s="181">
        <f>SUM(R86:R104)</f>
        <v>0.0245</v>
      </c>
      <c r="S85" s="88"/>
      <c r="T85" s="182">
        <f>SUM(T86:T104)</f>
        <v>0</v>
      </c>
      <c r="AT85" s="13" t="s">
        <v>69</v>
      </c>
      <c r="AU85" s="13" t="s">
        <v>149</v>
      </c>
      <c r="BK85" s="183">
        <f>SUM(BK86:BK104)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13030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844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824</v>
      </c>
      <c r="G88" s="208"/>
      <c r="H88" s="211">
        <v>13030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1225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0.0245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845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826</v>
      </c>
      <c r="G91" s="208"/>
      <c r="H91" s="211">
        <v>1225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95.88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846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847</v>
      </c>
      <c r="G94" s="208"/>
      <c r="H94" s="211">
        <v>95.88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95.88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848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383.52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849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850</v>
      </c>
      <c r="G99" s="208"/>
      <c r="H99" s="211">
        <v>383.52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408</v>
      </c>
      <c r="F100" s="186" t="s">
        <v>409</v>
      </c>
      <c r="G100" s="187" t="s">
        <v>221</v>
      </c>
      <c r="H100" s="188">
        <v>1125</v>
      </c>
      <c r="I100" s="189"/>
      <c r="J100" s="188">
        <f>ROUND(I100*H100,1)</f>
        <v>0</v>
      </c>
      <c r="K100" s="186" t="s">
        <v>209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851</v>
      </c>
    </row>
    <row r="101" spans="2:47" s="1" customFormat="1" ht="12">
      <c r="B101" s="34"/>
      <c r="C101" s="35"/>
      <c r="D101" s="195" t="s">
        <v>171</v>
      </c>
      <c r="E101" s="35"/>
      <c r="F101" s="196" t="s">
        <v>411</v>
      </c>
      <c r="G101" s="35"/>
      <c r="H101" s="35"/>
      <c r="I101" s="139"/>
      <c r="J101" s="35"/>
      <c r="K101" s="35"/>
      <c r="L101" s="39"/>
      <c r="M101" s="197"/>
      <c r="N101" s="75"/>
      <c r="O101" s="75"/>
      <c r="P101" s="75"/>
      <c r="Q101" s="75"/>
      <c r="R101" s="75"/>
      <c r="S101" s="75"/>
      <c r="T101" s="76"/>
      <c r="AT101" s="13" t="s">
        <v>171</v>
      </c>
      <c r="AU101" s="13" t="s">
        <v>70</v>
      </c>
    </row>
    <row r="102" spans="2:51" s="9" customFormat="1" ht="12">
      <c r="B102" s="207"/>
      <c r="C102" s="208"/>
      <c r="D102" s="195" t="s">
        <v>180</v>
      </c>
      <c r="E102" s="209" t="s">
        <v>1</v>
      </c>
      <c r="F102" s="210" t="s">
        <v>852</v>
      </c>
      <c r="G102" s="208"/>
      <c r="H102" s="211">
        <v>1125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180</v>
      </c>
      <c r="AU102" s="217" t="s">
        <v>70</v>
      </c>
      <c r="AV102" s="9" t="s">
        <v>79</v>
      </c>
      <c r="AW102" s="9" t="s">
        <v>32</v>
      </c>
      <c r="AX102" s="9" t="s">
        <v>77</v>
      </c>
      <c r="AY102" s="217" t="s">
        <v>169</v>
      </c>
    </row>
    <row r="103" spans="2:65" s="1" customFormat="1" ht="16.5" customHeight="1">
      <c r="B103" s="34"/>
      <c r="C103" s="184" t="s">
        <v>201</v>
      </c>
      <c r="D103" s="184" t="s">
        <v>163</v>
      </c>
      <c r="E103" s="185" t="s">
        <v>370</v>
      </c>
      <c r="F103" s="186" t="s">
        <v>371</v>
      </c>
      <c r="G103" s="187" t="s">
        <v>215</v>
      </c>
      <c r="H103" s="188">
        <v>0.02</v>
      </c>
      <c r="I103" s="189"/>
      <c r="J103" s="188">
        <f>ROUND(I103*H103,1)</f>
        <v>0</v>
      </c>
      <c r="K103" s="186" t="s">
        <v>167</v>
      </c>
      <c r="L103" s="39"/>
      <c r="M103" s="190" t="s">
        <v>1</v>
      </c>
      <c r="N103" s="191" t="s">
        <v>41</v>
      </c>
      <c r="O103" s="75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3" t="s">
        <v>168</v>
      </c>
      <c r="AT103" s="13" t="s">
        <v>163</v>
      </c>
      <c r="AU103" s="13" t="s">
        <v>70</v>
      </c>
      <c r="AY103" s="13" t="s">
        <v>169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3" t="s">
        <v>77</v>
      </c>
      <c r="BK103" s="194">
        <f>ROUND(I103*H103,1)</f>
        <v>0</v>
      </c>
      <c r="BL103" s="13" t="s">
        <v>168</v>
      </c>
      <c r="BM103" s="13" t="s">
        <v>853</v>
      </c>
    </row>
    <row r="104" spans="2:47" s="1" customFormat="1" ht="12">
      <c r="B104" s="34"/>
      <c r="C104" s="35"/>
      <c r="D104" s="195" t="s">
        <v>171</v>
      </c>
      <c r="E104" s="35"/>
      <c r="F104" s="196" t="s">
        <v>373</v>
      </c>
      <c r="G104" s="35"/>
      <c r="H104" s="35"/>
      <c r="I104" s="139"/>
      <c r="J104" s="35"/>
      <c r="K104" s="35"/>
      <c r="L104" s="39"/>
      <c r="M104" s="218"/>
      <c r="N104" s="219"/>
      <c r="O104" s="219"/>
      <c r="P104" s="219"/>
      <c r="Q104" s="219"/>
      <c r="R104" s="219"/>
      <c r="S104" s="219"/>
      <c r="T104" s="220"/>
      <c r="AT104" s="13" t="s">
        <v>171</v>
      </c>
      <c r="AU104" s="13" t="s">
        <v>70</v>
      </c>
    </row>
    <row r="105" spans="2:12" s="1" customFormat="1" ht="6.95" customHeight="1">
      <c r="B105" s="53"/>
      <c r="C105" s="54"/>
      <c r="D105" s="54"/>
      <c r="E105" s="54"/>
      <c r="F105" s="54"/>
      <c r="G105" s="54"/>
      <c r="H105" s="54"/>
      <c r="I105" s="163"/>
      <c r="J105" s="54"/>
      <c r="K105" s="54"/>
      <c r="L105" s="39"/>
    </row>
  </sheetData>
  <sheetProtection password="CC35" sheet="1" objects="1" scenarios="1" formatColumns="0" formatRows="0" autoFilter="0"/>
  <autoFilter ref="C84:K1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141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s="1" customFormat="1" ht="12" customHeight="1">
      <c r="B8" s="39"/>
      <c r="D8" s="137" t="s">
        <v>143</v>
      </c>
      <c r="I8" s="139"/>
      <c r="L8" s="39"/>
    </row>
    <row r="9" spans="2:12" s="1" customFormat="1" ht="36.95" customHeight="1">
      <c r="B9" s="39"/>
      <c r="E9" s="140" t="s">
        <v>854</v>
      </c>
      <c r="F9" s="1"/>
      <c r="G9" s="1"/>
      <c r="H9" s="1"/>
      <c r="I9" s="139"/>
      <c r="L9" s="39"/>
    </row>
    <row r="10" spans="2:12" s="1" customFormat="1" ht="12">
      <c r="B10" s="39"/>
      <c r="I10" s="139"/>
      <c r="L10" s="39"/>
    </row>
    <row r="11" spans="2:12" s="1" customFormat="1" ht="12" customHeight="1">
      <c r="B11" s="39"/>
      <c r="D11" s="137" t="s">
        <v>18</v>
      </c>
      <c r="F11" s="13" t="s">
        <v>1</v>
      </c>
      <c r="I11" s="141" t="s">
        <v>19</v>
      </c>
      <c r="J11" s="13" t="s">
        <v>1</v>
      </c>
      <c r="L11" s="39"/>
    </row>
    <row r="12" spans="2:12" s="1" customFormat="1" ht="12" customHeight="1">
      <c r="B12" s="39"/>
      <c r="D12" s="137" t="s">
        <v>20</v>
      </c>
      <c r="F12" s="13" t="s">
        <v>21</v>
      </c>
      <c r="I12" s="141" t="s">
        <v>22</v>
      </c>
      <c r="J12" s="142" t="str">
        <f>'Rekapitulace stavby'!AN8</f>
        <v>27. 8. 2018</v>
      </c>
      <c r="L12" s="39"/>
    </row>
    <row r="13" spans="2:12" s="1" customFormat="1" ht="10.8" customHeight="1">
      <c r="B13" s="39"/>
      <c r="I13" s="139"/>
      <c r="L13" s="39"/>
    </row>
    <row r="14" spans="2:12" s="1" customFormat="1" ht="12" customHeight="1">
      <c r="B14" s="39"/>
      <c r="D14" s="137" t="s">
        <v>24</v>
      </c>
      <c r="I14" s="141" t="s">
        <v>25</v>
      </c>
      <c r="J14" s="13" t="str">
        <f>IF('Rekapitulace stavby'!AN10="","",'Rekapitulace stavby'!AN10)</f>
        <v/>
      </c>
      <c r="L14" s="39"/>
    </row>
    <row r="15" spans="2:12" s="1" customFormat="1" ht="18" customHeight="1">
      <c r="B15" s="39"/>
      <c r="E15" s="13" t="str">
        <f>IF('Rekapitulace stavby'!E11="","",'Rekapitulace stavby'!E11)</f>
        <v xml:space="preserve"> </v>
      </c>
      <c r="I15" s="141" t="s">
        <v>27</v>
      </c>
      <c r="J15" s="1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9"/>
      <c r="L16" s="39"/>
    </row>
    <row r="17" spans="2:12" s="1" customFormat="1" ht="12" customHeight="1">
      <c r="B17" s="39"/>
      <c r="D17" s="137" t="s">
        <v>28</v>
      </c>
      <c r="I17" s="141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41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9"/>
      <c r="L19" s="39"/>
    </row>
    <row r="20" spans="2:12" s="1" customFormat="1" ht="12" customHeight="1">
      <c r="B20" s="39"/>
      <c r="D20" s="137" t="s">
        <v>30</v>
      </c>
      <c r="I20" s="141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41" t="s">
        <v>27</v>
      </c>
      <c r="J21" s="13" t="s">
        <v>1</v>
      </c>
      <c r="L21" s="39"/>
    </row>
    <row r="22" spans="2:12" s="1" customFormat="1" ht="6.95" customHeight="1">
      <c r="B22" s="39"/>
      <c r="I22" s="139"/>
      <c r="L22" s="39"/>
    </row>
    <row r="23" spans="2:12" s="1" customFormat="1" ht="12" customHeight="1">
      <c r="B23" s="39"/>
      <c r="D23" s="137" t="s">
        <v>33</v>
      </c>
      <c r="I23" s="141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41" t="s">
        <v>27</v>
      </c>
      <c r="J24" s="13" t="s">
        <v>1</v>
      </c>
      <c r="L24" s="39"/>
    </row>
    <row r="25" spans="2:12" s="1" customFormat="1" ht="6.95" customHeight="1">
      <c r="B25" s="39"/>
      <c r="I25" s="139"/>
      <c r="L25" s="39"/>
    </row>
    <row r="26" spans="2:12" s="1" customFormat="1" ht="12" customHeight="1">
      <c r="B26" s="39"/>
      <c r="D26" s="137" t="s">
        <v>35</v>
      </c>
      <c r="I26" s="139"/>
      <c r="L26" s="39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39"/>
      <c r="I28" s="139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46"/>
      <c r="J29" s="67"/>
      <c r="K29" s="67"/>
      <c r="L29" s="39"/>
    </row>
    <row r="30" spans="2:12" s="1" customFormat="1" ht="25.4" customHeight="1">
      <c r="B30" s="39"/>
      <c r="D30" s="147" t="s">
        <v>36</v>
      </c>
      <c r="I30" s="139"/>
      <c r="J30" s="148">
        <f>ROUND(J80,1)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14.4" customHeight="1">
      <c r="B32" s="39"/>
      <c r="F32" s="149" t="s">
        <v>38</v>
      </c>
      <c r="I32" s="150" t="s">
        <v>37</v>
      </c>
      <c r="J32" s="149" t="s">
        <v>39</v>
      </c>
      <c r="L32" s="39"/>
    </row>
    <row r="33" spans="2:12" s="1" customFormat="1" ht="14.4" customHeight="1">
      <c r="B33" s="39"/>
      <c r="D33" s="137" t="s">
        <v>40</v>
      </c>
      <c r="E33" s="137" t="s">
        <v>41</v>
      </c>
      <c r="F33" s="151">
        <f>ROUND((SUM(BE80:BE85)),1)</f>
        <v>0</v>
      </c>
      <c r="I33" s="152">
        <v>0.21</v>
      </c>
      <c r="J33" s="151">
        <f>ROUND(((SUM(BE80:BE85))*I33),1)</f>
        <v>0</v>
      </c>
      <c r="L33" s="39"/>
    </row>
    <row r="34" spans="2:12" s="1" customFormat="1" ht="14.4" customHeight="1">
      <c r="B34" s="39"/>
      <c r="E34" s="137" t="s">
        <v>42</v>
      </c>
      <c r="F34" s="151">
        <f>ROUND((SUM(BF80:BF85)),1)</f>
        <v>0</v>
      </c>
      <c r="I34" s="152">
        <v>0.15</v>
      </c>
      <c r="J34" s="151">
        <f>ROUND(((SUM(BF80:BF85))*I34),1)</f>
        <v>0</v>
      </c>
      <c r="L34" s="39"/>
    </row>
    <row r="35" spans="2:12" s="1" customFormat="1" ht="14.4" customHeight="1" hidden="1">
      <c r="B35" s="39"/>
      <c r="E35" s="137" t="s">
        <v>43</v>
      </c>
      <c r="F35" s="151">
        <f>ROUND((SUM(BG80:BG85)),1)</f>
        <v>0</v>
      </c>
      <c r="I35" s="152">
        <v>0.21</v>
      </c>
      <c r="J35" s="151">
        <f>0</f>
        <v>0</v>
      </c>
      <c r="L35" s="39"/>
    </row>
    <row r="36" spans="2:12" s="1" customFormat="1" ht="14.4" customHeight="1" hidden="1">
      <c r="B36" s="39"/>
      <c r="E36" s="137" t="s">
        <v>44</v>
      </c>
      <c r="F36" s="151">
        <f>ROUND((SUM(BH80:BH85)),1)</f>
        <v>0</v>
      </c>
      <c r="I36" s="152">
        <v>0.15</v>
      </c>
      <c r="J36" s="151">
        <f>0</f>
        <v>0</v>
      </c>
      <c r="L36" s="39"/>
    </row>
    <row r="37" spans="2:12" s="1" customFormat="1" ht="14.4" customHeight="1" hidden="1">
      <c r="B37" s="39"/>
      <c r="E37" s="137" t="s">
        <v>45</v>
      </c>
      <c r="F37" s="151">
        <f>ROUND((SUM(BI80:BI85)),1)</f>
        <v>0</v>
      </c>
      <c r="I37" s="152">
        <v>0</v>
      </c>
      <c r="J37" s="151">
        <f>0</f>
        <v>0</v>
      </c>
      <c r="L37" s="39"/>
    </row>
    <row r="38" spans="2:12" s="1" customFormat="1" ht="6.95" customHeight="1">
      <c r="B38" s="39"/>
      <c r="I38" s="139"/>
      <c r="L38" s="39"/>
    </row>
    <row r="39" spans="2:12" s="1" customFormat="1" ht="25.4" customHeight="1">
      <c r="B39" s="39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39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39"/>
    </row>
    <row r="44" spans="2:12" s="1" customFormat="1" ht="6.95" customHeight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39"/>
    </row>
    <row r="45" spans="2:12" s="1" customFormat="1" ht="24.95" customHeight="1">
      <c r="B45" s="34"/>
      <c r="C45" s="19" t="s">
        <v>145</v>
      </c>
      <c r="D45" s="35"/>
      <c r="E45" s="35"/>
      <c r="F45" s="35"/>
      <c r="G45" s="35"/>
      <c r="H45" s="35"/>
      <c r="I45" s="139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39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16.5" customHeight="1">
      <c r="B48" s="34"/>
      <c r="C48" s="35"/>
      <c r="D48" s="35"/>
      <c r="E48" s="167" t="str">
        <f>E7</f>
        <v>Založení prvků ÚSES v k.ú. Vranovice, vybrané prvky – biokoridory a biocentra</v>
      </c>
      <c r="F48" s="28"/>
      <c r="G48" s="28"/>
      <c r="H48" s="28"/>
      <c r="I48" s="139"/>
      <c r="J48" s="35"/>
      <c r="K48" s="35"/>
      <c r="L48" s="39"/>
    </row>
    <row r="49" spans="2:12" s="1" customFormat="1" ht="12" customHeight="1">
      <c r="B49" s="34"/>
      <c r="C49" s="28" t="s">
        <v>143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VRN - Vedlejší rozpočtové náklady</v>
      </c>
      <c r="F50" s="35"/>
      <c r="G50" s="35"/>
      <c r="H50" s="35"/>
      <c r="I50" s="139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39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Vranovice nad Svratkou</v>
      </c>
      <c r="G52" s="35"/>
      <c r="H52" s="35"/>
      <c r="I52" s="141" t="s">
        <v>22</v>
      </c>
      <c r="J52" s="63" t="str">
        <f>IF(J12="","",J12)</f>
        <v>27. 8. 2018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 xml:space="preserve"> </v>
      </c>
      <c r="G54" s="35"/>
      <c r="H54" s="35"/>
      <c r="I54" s="141" t="s">
        <v>30</v>
      </c>
      <c r="J54" s="32" t="str">
        <f>E21</f>
        <v>Agroprojekt PSo. s.r.o.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41" t="s">
        <v>33</v>
      </c>
      <c r="J55" s="32" t="str">
        <f>E24</f>
        <v>Daniel Doubrava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39"/>
      <c r="J56" s="35"/>
      <c r="K56" s="35"/>
      <c r="L56" s="39"/>
    </row>
    <row r="57" spans="2:12" s="1" customFormat="1" ht="29.25" customHeight="1">
      <c r="B57" s="34"/>
      <c r="C57" s="168" t="s">
        <v>146</v>
      </c>
      <c r="D57" s="169"/>
      <c r="E57" s="169"/>
      <c r="F57" s="169"/>
      <c r="G57" s="169"/>
      <c r="H57" s="169"/>
      <c r="I57" s="170"/>
      <c r="J57" s="171" t="s">
        <v>147</v>
      </c>
      <c r="K57" s="169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39"/>
      <c r="J58" s="35"/>
      <c r="K58" s="35"/>
      <c r="L58" s="39"/>
    </row>
    <row r="59" spans="2:47" s="1" customFormat="1" ht="22.8" customHeight="1">
      <c r="B59" s="34"/>
      <c r="C59" s="172" t="s">
        <v>148</v>
      </c>
      <c r="D59" s="35"/>
      <c r="E59" s="35"/>
      <c r="F59" s="35"/>
      <c r="G59" s="35"/>
      <c r="H59" s="35"/>
      <c r="I59" s="139"/>
      <c r="J59" s="94">
        <f>J80</f>
        <v>0</v>
      </c>
      <c r="K59" s="35"/>
      <c r="L59" s="39"/>
      <c r="AU59" s="13" t="s">
        <v>149</v>
      </c>
    </row>
    <row r="60" spans="2:12" s="10" customFormat="1" ht="24.95" customHeight="1">
      <c r="B60" s="221"/>
      <c r="C60" s="222"/>
      <c r="D60" s="223" t="s">
        <v>854</v>
      </c>
      <c r="E60" s="224"/>
      <c r="F60" s="224"/>
      <c r="G60" s="224"/>
      <c r="H60" s="224"/>
      <c r="I60" s="225"/>
      <c r="J60" s="226">
        <f>J81</f>
        <v>0</v>
      </c>
      <c r="K60" s="222"/>
      <c r="L60" s="227"/>
    </row>
    <row r="61" spans="2:12" s="1" customFormat="1" ht="21.8" customHeight="1">
      <c r="B61" s="34"/>
      <c r="C61" s="35"/>
      <c r="D61" s="35"/>
      <c r="E61" s="35"/>
      <c r="F61" s="35"/>
      <c r="G61" s="35"/>
      <c r="H61" s="35"/>
      <c r="I61" s="139"/>
      <c r="J61" s="35"/>
      <c r="K61" s="35"/>
      <c r="L61" s="39"/>
    </row>
    <row r="62" spans="2:12" s="1" customFormat="1" ht="6.95" customHeight="1">
      <c r="B62" s="53"/>
      <c r="C62" s="54"/>
      <c r="D62" s="54"/>
      <c r="E62" s="54"/>
      <c r="F62" s="54"/>
      <c r="G62" s="54"/>
      <c r="H62" s="54"/>
      <c r="I62" s="163"/>
      <c r="J62" s="54"/>
      <c r="K62" s="54"/>
      <c r="L62" s="39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66"/>
      <c r="J66" s="56"/>
      <c r="K66" s="56"/>
      <c r="L66" s="39"/>
    </row>
    <row r="67" spans="2:12" s="1" customFormat="1" ht="24.95" customHeight="1">
      <c r="B67" s="34"/>
      <c r="C67" s="19" t="s">
        <v>150</v>
      </c>
      <c r="D67" s="35"/>
      <c r="E67" s="35"/>
      <c r="F67" s="35"/>
      <c r="G67" s="35"/>
      <c r="H67" s="35"/>
      <c r="I67" s="139"/>
      <c r="J67" s="35"/>
      <c r="K67" s="35"/>
      <c r="L67" s="39"/>
    </row>
    <row r="68" spans="2:12" s="1" customFormat="1" ht="6.95" customHeight="1">
      <c r="B68" s="34"/>
      <c r="C68" s="35"/>
      <c r="D68" s="35"/>
      <c r="E68" s="35"/>
      <c r="F68" s="35"/>
      <c r="G68" s="35"/>
      <c r="H68" s="35"/>
      <c r="I68" s="139"/>
      <c r="J68" s="35"/>
      <c r="K68" s="35"/>
      <c r="L68" s="39"/>
    </row>
    <row r="69" spans="2:12" s="1" customFormat="1" ht="12" customHeight="1">
      <c r="B69" s="34"/>
      <c r="C69" s="28" t="s">
        <v>16</v>
      </c>
      <c r="D69" s="35"/>
      <c r="E69" s="35"/>
      <c r="F69" s="35"/>
      <c r="G69" s="35"/>
      <c r="H69" s="35"/>
      <c r="I69" s="139"/>
      <c r="J69" s="35"/>
      <c r="K69" s="35"/>
      <c r="L69" s="39"/>
    </row>
    <row r="70" spans="2:12" s="1" customFormat="1" ht="16.5" customHeight="1">
      <c r="B70" s="34"/>
      <c r="C70" s="35"/>
      <c r="D70" s="35"/>
      <c r="E70" s="167" t="str">
        <f>E7</f>
        <v>Založení prvků ÚSES v k.ú. Vranovice, vybrané prvky – biokoridory a biocentra</v>
      </c>
      <c r="F70" s="28"/>
      <c r="G70" s="28"/>
      <c r="H70" s="28"/>
      <c r="I70" s="139"/>
      <c r="J70" s="35"/>
      <c r="K70" s="35"/>
      <c r="L70" s="39"/>
    </row>
    <row r="71" spans="2:12" s="1" customFormat="1" ht="12" customHeight="1">
      <c r="B71" s="34"/>
      <c r="C71" s="28" t="s">
        <v>143</v>
      </c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6.5" customHeight="1">
      <c r="B72" s="34"/>
      <c r="C72" s="35"/>
      <c r="D72" s="35"/>
      <c r="E72" s="60" t="str">
        <f>E9</f>
        <v>VRN - Vedlejší rozpočtové náklady</v>
      </c>
      <c r="F72" s="35"/>
      <c r="G72" s="35"/>
      <c r="H72" s="35"/>
      <c r="I72" s="139"/>
      <c r="J72" s="35"/>
      <c r="K72" s="35"/>
      <c r="L72" s="39"/>
    </row>
    <row r="73" spans="2:12" s="1" customFormat="1" ht="6.95" customHeight="1">
      <c r="B73" s="34"/>
      <c r="C73" s="35"/>
      <c r="D73" s="35"/>
      <c r="E73" s="35"/>
      <c r="F73" s="35"/>
      <c r="G73" s="35"/>
      <c r="H73" s="35"/>
      <c r="I73" s="139"/>
      <c r="J73" s="35"/>
      <c r="K73" s="35"/>
      <c r="L73" s="39"/>
    </row>
    <row r="74" spans="2:12" s="1" customFormat="1" ht="12" customHeight="1">
      <c r="B74" s="34"/>
      <c r="C74" s="28" t="s">
        <v>20</v>
      </c>
      <c r="D74" s="35"/>
      <c r="E74" s="35"/>
      <c r="F74" s="23" t="str">
        <f>F12</f>
        <v>Vranovice nad Svratkou</v>
      </c>
      <c r="G74" s="35"/>
      <c r="H74" s="35"/>
      <c r="I74" s="141" t="s">
        <v>22</v>
      </c>
      <c r="J74" s="63" t="str">
        <f>IF(J12="","",J12)</f>
        <v>27. 8. 2018</v>
      </c>
      <c r="K74" s="35"/>
      <c r="L74" s="39"/>
    </row>
    <row r="75" spans="2:12" s="1" customFormat="1" ht="6.95" customHeight="1">
      <c r="B75" s="34"/>
      <c r="C75" s="35"/>
      <c r="D75" s="35"/>
      <c r="E75" s="35"/>
      <c r="F75" s="35"/>
      <c r="G75" s="35"/>
      <c r="H75" s="35"/>
      <c r="I75" s="139"/>
      <c r="J75" s="35"/>
      <c r="K75" s="35"/>
      <c r="L75" s="39"/>
    </row>
    <row r="76" spans="2:12" s="1" customFormat="1" ht="13.65" customHeight="1">
      <c r="B76" s="34"/>
      <c r="C76" s="28" t="s">
        <v>24</v>
      </c>
      <c r="D76" s="35"/>
      <c r="E76" s="35"/>
      <c r="F76" s="23" t="str">
        <f>E15</f>
        <v xml:space="preserve"> </v>
      </c>
      <c r="G76" s="35"/>
      <c r="H76" s="35"/>
      <c r="I76" s="141" t="s">
        <v>30</v>
      </c>
      <c r="J76" s="32" t="str">
        <f>E21</f>
        <v>Agroprojekt PSo. s.r.o.</v>
      </c>
      <c r="K76" s="35"/>
      <c r="L76" s="39"/>
    </row>
    <row r="77" spans="2:12" s="1" customFormat="1" ht="13.65" customHeight="1">
      <c r="B77" s="34"/>
      <c r="C77" s="28" t="s">
        <v>28</v>
      </c>
      <c r="D77" s="35"/>
      <c r="E77" s="35"/>
      <c r="F77" s="23" t="str">
        <f>IF(E18="","",E18)</f>
        <v>Vyplň údaj</v>
      </c>
      <c r="G77" s="35"/>
      <c r="H77" s="35"/>
      <c r="I77" s="141" t="s">
        <v>33</v>
      </c>
      <c r="J77" s="32" t="str">
        <f>E24</f>
        <v>Daniel Doubrava</v>
      </c>
      <c r="K77" s="35"/>
      <c r="L77" s="39"/>
    </row>
    <row r="78" spans="2:12" s="1" customFormat="1" ht="10.3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20" s="8" customFormat="1" ht="29.25" customHeight="1">
      <c r="B79" s="173"/>
      <c r="C79" s="174" t="s">
        <v>151</v>
      </c>
      <c r="D79" s="175" t="s">
        <v>55</v>
      </c>
      <c r="E79" s="175" t="s">
        <v>51</v>
      </c>
      <c r="F79" s="175" t="s">
        <v>52</v>
      </c>
      <c r="G79" s="175" t="s">
        <v>152</v>
      </c>
      <c r="H79" s="175" t="s">
        <v>153</v>
      </c>
      <c r="I79" s="176" t="s">
        <v>154</v>
      </c>
      <c r="J79" s="177" t="s">
        <v>147</v>
      </c>
      <c r="K79" s="178" t="s">
        <v>155</v>
      </c>
      <c r="L79" s="179"/>
      <c r="M79" s="84" t="s">
        <v>1</v>
      </c>
      <c r="N79" s="85" t="s">
        <v>40</v>
      </c>
      <c r="O79" s="85" t="s">
        <v>156</v>
      </c>
      <c r="P79" s="85" t="s">
        <v>157</v>
      </c>
      <c r="Q79" s="85" t="s">
        <v>158</v>
      </c>
      <c r="R79" s="85" t="s">
        <v>159</v>
      </c>
      <c r="S79" s="85" t="s">
        <v>160</v>
      </c>
      <c r="T79" s="86" t="s">
        <v>161</v>
      </c>
    </row>
    <row r="80" spans="2:63" s="1" customFormat="1" ht="22.8" customHeight="1">
      <c r="B80" s="34"/>
      <c r="C80" s="91" t="s">
        <v>162</v>
      </c>
      <c r="D80" s="35"/>
      <c r="E80" s="35"/>
      <c r="F80" s="35"/>
      <c r="G80" s="35"/>
      <c r="H80" s="35"/>
      <c r="I80" s="139"/>
      <c r="J80" s="180">
        <f>BK80</f>
        <v>0</v>
      </c>
      <c r="K80" s="35"/>
      <c r="L80" s="39"/>
      <c r="M80" s="87"/>
      <c r="N80" s="88"/>
      <c r="O80" s="88"/>
      <c r="P80" s="181">
        <f>P81</f>
        <v>0</v>
      </c>
      <c r="Q80" s="88"/>
      <c r="R80" s="181">
        <f>R81</f>
        <v>0</v>
      </c>
      <c r="S80" s="88"/>
      <c r="T80" s="182">
        <f>T81</f>
        <v>0</v>
      </c>
      <c r="AT80" s="13" t="s">
        <v>69</v>
      </c>
      <c r="AU80" s="13" t="s">
        <v>149</v>
      </c>
      <c r="BK80" s="183">
        <f>BK81</f>
        <v>0</v>
      </c>
    </row>
    <row r="81" spans="2:63" s="11" customFormat="1" ht="25.9" customHeight="1">
      <c r="B81" s="228"/>
      <c r="C81" s="229"/>
      <c r="D81" s="230" t="s">
        <v>69</v>
      </c>
      <c r="E81" s="231" t="s">
        <v>139</v>
      </c>
      <c r="F81" s="231" t="s">
        <v>140</v>
      </c>
      <c r="G81" s="229"/>
      <c r="H81" s="229"/>
      <c r="I81" s="232"/>
      <c r="J81" s="233">
        <f>BK81</f>
        <v>0</v>
      </c>
      <c r="K81" s="229"/>
      <c r="L81" s="234"/>
      <c r="M81" s="235"/>
      <c r="N81" s="236"/>
      <c r="O81" s="236"/>
      <c r="P81" s="237">
        <f>SUM(P82:P85)</f>
        <v>0</v>
      </c>
      <c r="Q81" s="236"/>
      <c r="R81" s="237">
        <f>SUM(R82:R85)</f>
        <v>0</v>
      </c>
      <c r="S81" s="236"/>
      <c r="T81" s="238">
        <f>SUM(T82:T85)</f>
        <v>0</v>
      </c>
      <c r="AR81" s="239" t="s">
        <v>191</v>
      </c>
      <c r="AT81" s="240" t="s">
        <v>69</v>
      </c>
      <c r="AU81" s="240" t="s">
        <v>70</v>
      </c>
      <c r="AY81" s="239" t="s">
        <v>169</v>
      </c>
      <c r="BK81" s="241">
        <f>SUM(BK82:BK85)</f>
        <v>0</v>
      </c>
    </row>
    <row r="82" spans="2:65" s="1" customFormat="1" ht="16.5" customHeight="1">
      <c r="B82" s="34"/>
      <c r="C82" s="184" t="s">
        <v>77</v>
      </c>
      <c r="D82" s="184" t="s">
        <v>163</v>
      </c>
      <c r="E82" s="185" t="s">
        <v>304</v>
      </c>
      <c r="F82" s="186" t="s">
        <v>855</v>
      </c>
      <c r="G82" s="187" t="s">
        <v>856</v>
      </c>
      <c r="H82" s="188">
        <v>1</v>
      </c>
      <c r="I82" s="189"/>
      <c r="J82" s="188">
        <f>ROUND(I82*H82,1)</f>
        <v>0</v>
      </c>
      <c r="K82" s="186" t="s">
        <v>1</v>
      </c>
      <c r="L82" s="39"/>
      <c r="M82" s="190" t="s">
        <v>1</v>
      </c>
      <c r="N82" s="191" t="s">
        <v>41</v>
      </c>
      <c r="O82" s="75"/>
      <c r="P82" s="192">
        <f>O82*H82</f>
        <v>0</v>
      </c>
      <c r="Q82" s="192">
        <v>0</v>
      </c>
      <c r="R82" s="192">
        <f>Q82*H82</f>
        <v>0</v>
      </c>
      <c r="S82" s="192">
        <v>0</v>
      </c>
      <c r="T82" s="193">
        <f>S82*H82</f>
        <v>0</v>
      </c>
      <c r="AR82" s="13" t="s">
        <v>168</v>
      </c>
      <c r="AT82" s="13" t="s">
        <v>163</v>
      </c>
      <c r="AU82" s="13" t="s">
        <v>77</v>
      </c>
      <c r="AY82" s="13" t="s">
        <v>169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13" t="s">
        <v>77</v>
      </c>
      <c r="BK82" s="194">
        <f>ROUND(I82*H82,1)</f>
        <v>0</v>
      </c>
      <c r="BL82" s="13" t="s">
        <v>168</v>
      </c>
      <c r="BM82" s="13" t="s">
        <v>857</v>
      </c>
    </row>
    <row r="83" spans="2:47" s="1" customFormat="1" ht="12">
      <c r="B83" s="34"/>
      <c r="C83" s="35"/>
      <c r="D83" s="195" t="s">
        <v>171</v>
      </c>
      <c r="E83" s="35"/>
      <c r="F83" s="196" t="s">
        <v>858</v>
      </c>
      <c r="G83" s="35"/>
      <c r="H83" s="35"/>
      <c r="I83" s="139"/>
      <c r="J83" s="35"/>
      <c r="K83" s="35"/>
      <c r="L83" s="39"/>
      <c r="M83" s="197"/>
      <c r="N83" s="75"/>
      <c r="O83" s="75"/>
      <c r="P83" s="75"/>
      <c r="Q83" s="75"/>
      <c r="R83" s="75"/>
      <c r="S83" s="75"/>
      <c r="T83" s="76"/>
      <c r="AT83" s="13" t="s">
        <v>171</v>
      </c>
      <c r="AU83" s="13" t="s">
        <v>77</v>
      </c>
    </row>
    <row r="84" spans="2:65" s="1" customFormat="1" ht="16.5" customHeight="1">
      <c r="B84" s="34"/>
      <c r="C84" s="184" t="s">
        <v>79</v>
      </c>
      <c r="D84" s="184" t="s">
        <v>163</v>
      </c>
      <c r="E84" s="185" t="s">
        <v>309</v>
      </c>
      <c r="F84" s="186" t="s">
        <v>859</v>
      </c>
      <c r="G84" s="187" t="s">
        <v>856</v>
      </c>
      <c r="H84" s="188">
        <v>1</v>
      </c>
      <c r="I84" s="189"/>
      <c r="J84" s="188">
        <f>ROUND(I84*H84,1)</f>
        <v>0</v>
      </c>
      <c r="K84" s="186" t="s">
        <v>1</v>
      </c>
      <c r="L84" s="39"/>
      <c r="M84" s="190" t="s">
        <v>1</v>
      </c>
      <c r="N84" s="191" t="s">
        <v>41</v>
      </c>
      <c r="O84" s="75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13" t="s">
        <v>168</v>
      </c>
      <c r="AT84" s="13" t="s">
        <v>163</v>
      </c>
      <c r="AU84" s="13" t="s">
        <v>77</v>
      </c>
      <c r="AY84" s="13" t="s">
        <v>169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3" t="s">
        <v>77</v>
      </c>
      <c r="BK84" s="194">
        <f>ROUND(I84*H84,1)</f>
        <v>0</v>
      </c>
      <c r="BL84" s="13" t="s">
        <v>168</v>
      </c>
      <c r="BM84" s="13" t="s">
        <v>860</v>
      </c>
    </row>
    <row r="85" spans="2:47" s="1" customFormat="1" ht="12">
      <c r="B85" s="34"/>
      <c r="C85" s="35"/>
      <c r="D85" s="195" t="s">
        <v>171</v>
      </c>
      <c r="E85" s="35"/>
      <c r="F85" s="196" t="s">
        <v>859</v>
      </c>
      <c r="G85" s="35"/>
      <c r="H85" s="35"/>
      <c r="I85" s="139"/>
      <c r="J85" s="35"/>
      <c r="K85" s="35"/>
      <c r="L85" s="39"/>
      <c r="M85" s="218"/>
      <c r="N85" s="219"/>
      <c r="O85" s="219"/>
      <c r="P85" s="219"/>
      <c r="Q85" s="219"/>
      <c r="R85" s="219"/>
      <c r="S85" s="219"/>
      <c r="T85" s="220"/>
      <c r="AT85" s="13" t="s">
        <v>171</v>
      </c>
      <c r="AU85" s="13" t="s">
        <v>77</v>
      </c>
    </row>
    <row r="86" spans="2:12" s="1" customFormat="1" ht="6.95" customHeight="1">
      <c r="B86" s="53"/>
      <c r="C86" s="54"/>
      <c r="D86" s="54"/>
      <c r="E86" s="54"/>
      <c r="F86" s="54"/>
      <c r="G86" s="54"/>
      <c r="H86" s="54"/>
      <c r="I86" s="163"/>
      <c r="J86" s="54"/>
      <c r="K86" s="54"/>
      <c r="L86" s="39"/>
    </row>
  </sheetData>
  <sheetProtection password="CC35" sheet="1" objects="1" scenarios="1" formatColumns="0" formatRows="0" autoFilter="0"/>
  <autoFilter ref="C79:K8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144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375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144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SO-01_1 - 1.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144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SO-01_1 - 1.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0.04684000000000001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4454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378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380</v>
      </c>
      <c r="G88" s="208"/>
      <c r="H88" s="211">
        <v>4454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2342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0.04684000000000001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383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385</v>
      </c>
      <c r="G91" s="208"/>
      <c r="H91" s="211">
        <v>2342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456.9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386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387</v>
      </c>
      <c r="G94" s="208"/>
      <c r="H94" s="211">
        <v>456.9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456.9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388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1827.6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389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390</v>
      </c>
      <c r="G99" s="208"/>
      <c r="H99" s="211">
        <v>1827.6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0.05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391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144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392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144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SO-01_2 - 2.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144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SO-01_2 - 2.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0.04684000000000001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4454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393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380</v>
      </c>
      <c r="G88" s="208"/>
      <c r="H88" s="211">
        <v>4454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2342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0.04684000000000001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394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385</v>
      </c>
      <c r="G91" s="208"/>
      <c r="H91" s="211">
        <v>2342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274.14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395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396</v>
      </c>
      <c r="G94" s="208"/>
      <c r="H94" s="211">
        <v>274.14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274.14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397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1096.56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398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399</v>
      </c>
      <c r="G99" s="208"/>
      <c r="H99" s="211">
        <v>1096.56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0.05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400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91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144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401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144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SO-01_3 - 3.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144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SO-01_3 - 3.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0.04684000000000001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4454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393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380</v>
      </c>
      <c r="G88" s="208"/>
      <c r="H88" s="211">
        <v>4454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2342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0.04684000000000001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394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385</v>
      </c>
      <c r="G91" s="208"/>
      <c r="H91" s="211">
        <v>2342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274.14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395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396</v>
      </c>
      <c r="G94" s="208"/>
      <c r="H94" s="211">
        <v>274.14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274.14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397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1096.56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398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399</v>
      </c>
      <c r="G99" s="208"/>
      <c r="H99" s="211">
        <v>1096.56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0.05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400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94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144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402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ROUND((SUM(BE85:BE103)),1)</f>
        <v>0</v>
      </c>
      <c r="I35" s="152">
        <v>0.21</v>
      </c>
      <c r="J35" s="151">
        <f>ROUND(((SUM(BE85:BE103))*I35),1)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ROUND((SUM(BF85:BF103)),1)</f>
        <v>0</v>
      </c>
      <c r="I36" s="152">
        <v>0.15</v>
      </c>
      <c r="J36" s="151">
        <f>ROUND(((SUM(BF85:BF103))*I36),1)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ROUND((SUM(BG85:BG103)),1)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ROUND((SUM(BH85:BH103)),1)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ROUND((SUM(BI85:BI103)),1)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144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SO-01_4 - 4.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144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SO-01_4 - 4.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SUM(P86:P103)</f>
        <v>0</v>
      </c>
      <c r="Q85" s="88"/>
      <c r="R85" s="181">
        <f>SUM(R86:R103)</f>
        <v>0.04684000000000001</v>
      </c>
      <c r="S85" s="88"/>
      <c r="T85" s="182">
        <f>SUM(T86:T103)</f>
        <v>0</v>
      </c>
      <c r="AT85" s="13" t="s">
        <v>69</v>
      </c>
      <c r="AU85" s="13" t="s">
        <v>149</v>
      </c>
      <c r="BK85" s="183">
        <f>SUM(BK86:BK103)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4454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403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380</v>
      </c>
      <c r="G88" s="208"/>
      <c r="H88" s="211">
        <v>4454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2342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0.04684000000000001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404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385</v>
      </c>
      <c r="G91" s="208"/>
      <c r="H91" s="211">
        <v>2342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91.38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405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338</v>
      </c>
      <c r="G94" s="208"/>
      <c r="H94" s="211">
        <v>91.38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91.38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406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365.52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407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350</v>
      </c>
      <c r="G99" s="208"/>
      <c r="H99" s="211">
        <v>365.52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408</v>
      </c>
      <c r="F100" s="186" t="s">
        <v>409</v>
      </c>
      <c r="G100" s="187" t="s">
        <v>221</v>
      </c>
      <c r="H100" s="188">
        <v>2342</v>
      </c>
      <c r="I100" s="189"/>
      <c r="J100" s="188">
        <f>ROUND(I100*H100,1)</f>
        <v>0</v>
      </c>
      <c r="K100" s="186" t="s">
        <v>209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410</v>
      </c>
    </row>
    <row r="101" spans="2:47" s="1" customFormat="1" ht="12">
      <c r="B101" s="34"/>
      <c r="C101" s="35"/>
      <c r="D101" s="195" t="s">
        <v>171</v>
      </c>
      <c r="E101" s="35"/>
      <c r="F101" s="196" t="s">
        <v>411</v>
      </c>
      <c r="G101" s="35"/>
      <c r="H101" s="35"/>
      <c r="I101" s="139"/>
      <c r="J101" s="35"/>
      <c r="K101" s="35"/>
      <c r="L101" s="39"/>
      <c r="M101" s="197"/>
      <c r="N101" s="75"/>
      <c r="O101" s="75"/>
      <c r="P101" s="75"/>
      <c r="Q101" s="75"/>
      <c r="R101" s="75"/>
      <c r="S101" s="75"/>
      <c r="T101" s="76"/>
      <c r="AT101" s="13" t="s">
        <v>171</v>
      </c>
      <c r="AU101" s="13" t="s">
        <v>70</v>
      </c>
    </row>
    <row r="102" spans="2:65" s="1" customFormat="1" ht="16.5" customHeight="1">
      <c r="B102" s="34"/>
      <c r="C102" s="184" t="s">
        <v>201</v>
      </c>
      <c r="D102" s="184" t="s">
        <v>163</v>
      </c>
      <c r="E102" s="185" t="s">
        <v>370</v>
      </c>
      <c r="F102" s="186" t="s">
        <v>371</v>
      </c>
      <c r="G102" s="187" t="s">
        <v>215</v>
      </c>
      <c r="H102" s="188">
        <v>0.05</v>
      </c>
      <c r="I102" s="189"/>
      <c r="J102" s="188">
        <f>ROUND(I102*H102,1)</f>
        <v>0</v>
      </c>
      <c r="K102" s="186" t="s">
        <v>167</v>
      </c>
      <c r="L102" s="39"/>
      <c r="M102" s="190" t="s">
        <v>1</v>
      </c>
      <c r="N102" s="191" t="s">
        <v>41</v>
      </c>
      <c r="O102" s="75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3" t="s">
        <v>168</v>
      </c>
      <c r="AT102" s="13" t="s">
        <v>163</v>
      </c>
      <c r="AU102" s="13" t="s">
        <v>70</v>
      </c>
      <c r="AY102" s="13" t="s">
        <v>169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3" t="s">
        <v>77</v>
      </c>
      <c r="BK102" s="194">
        <f>ROUND(I102*H102,1)</f>
        <v>0</v>
      </c>
      <c r="BL102" s="13" t="s">
        <v>168</v>
      </c>
      <c r="BM102" s="13" t="s">
        <v>412</v>
      </c>
    </row>
    <row r="103" spans="2:47" s="1" customFormat="1" ht="12">
      <c r="B103" s="34"/>
      <c r="C103" s="35"/>
      <c r="D103" s="195" t="s">
        <v>171</v>
      </c>
      <c r="E103" s="35"/>
      <c r="F103" s="196" t="s">
        <v>373</v>
      </c>
      <c r="G103" s="35"/>
      <c r="H103" s="35"/>
      <c r="I103" s="139"/>
      <c r="J103" s="35"/>
      <c r="K103" s="35"/>
      <c r="L103" s="39"/>
      <c r="M103" s="218"/>
      <c r="N103" s="219"/>
      <c r="O103" s="219"/>
      <c r="P103" s="219"/>
      <c r="Q103" s="219"/>
      <c r="R103" s="219"/>
      <c r="S103" s="219"/>
      <c r="T103" s="220"/>
      <c r="AT103" s="13" t="s">
        <v>171</v>
      </c>
      <c r="AU103" s="13" t="s">
        <v>70</v>
      </c>
    </row>
    <row r="104" spans="2:12" s="1" customFormat="1" ht="6.95" customHeight="1">
      <c r="B104" s="53"/>
      <c r="C104" s="54"/>
      <c r="D104" s="54"/>
      <c r="E104" s="54"/>
      <c r="F104" s="54"/>
      <c r="G104" s="54"/>
      <c r="H104" s="54"/>
      <c r="I104" s="163"/>
      <c r="J104" s="54"/>
      <c r="K104" s="54"/>
      <c r="L104" s="39"/>
    </row>
  </sheetData>
  <sheetProtection password="CC35" sheet="1" objects="1" scenarios="1" formatColumns="0" formatRows="0" autoFilter="0"/>
  <autoFilter ref="C84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97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s="1" customFormat="1" ht="12" customHeight="1">
      <c r="B8" s="39"/>
      <c r="D8" s="137" t="s">
        <v>143</v>
      </c>
      <c r="I8" s="139"/>
      <c r="L8" s="39"/>
    </row>
    <row r="9" spans="2:12" s="1" customFormat="1" ht="36.95" customHeight="1">
      <c r="B9" s="39"/>
      <c r="E9" s="140" t="s">
        <v>413</v>
      </c>
      <c r="F9" s="1"/>
      <c r="G9" s="1"/>
      <c r="H9" s="1"/>
      <c r="I9" s="139"/>
      <c r="L9" s="39"/>
    </row>
    <row r="10" spans="2:12" s="1" customFormat="1" ht="12">
      <c r="B10" s="39"/>
      <c r="I10" s="139"/>
      <c r="L10" s="39"/>
    </row>
    <row r="11" spans="2:12" s="1" customFormat="1" ht="12" customHeight="1">
      <c r="B11" s="39"/>
      <c r="D11" s="137" t="s">
        <v>18</v>
      </c>
      <c r="F11" s="13" t="s">
        <v>1</v>
      </c>
      <c r="I11" s="141" t="s">
        <v>19</v>
      </c>
      <c r="J11" s="13" t="s">
        <v>1</v>
      </c>
      <c r="L11" s="39"/>
    </row>
    <row r="12" spans="2:12" s="1" customFormat="1" ht="12" customHeight="1">
      <c r="B12" s="39"/>
      <c r="D12" s="137" t="s">
        <v>20</v>
      </c>
      <c r="F12" s="13" t="s">
        <v>21</v>
      </c>
      <c r="I12" s="141" t="s">
        <v>22</v>
      </c>
      <c r="J12" s="142" t="str">
        <f>'Rekapitulace stavby'!AN8</f>
        <v>27. 8. 2018</v>
      </c>
      <c r="L12" s="39"/>
    </row>
    <row r="13" spans="2:12" s="1" customFormat="1" ht="10.8" customHeight="1">
      <c r="B13" s="39"/>
      <c r="I13" s="139"/>
      <c r="L13" s="39"/>
    </row>
    <row r="14" spans="2:12" s="1" customFormat="1" ht="12" customHeight="1">
      <c r="B14" s="39"/>
      <c r="D14" s="137" t="s">
        <v>24</v>
      </c>
      <c r="I14" s="141" t="s">
        <v>25</v>
      </c>
      <c r="J14" s="13" t="str">
        <f>IF('Rekapitulace stavby'!AN10="","",'Rekapitulace stavby'!AN10)</f>
        <v/>
      </c>
      <c r="L14" s="39"/>
    </row>
    <row r="15" spans="2:12" s="1" customFormat="1" ht="18" customHeight="1">
      <c r="B15" s="39"/>
      <c r="E15" s="13" t="str">
        <f>IF('Rekapitulace stavby'!E11="","",'Rekapitulace stavby'!E11)</f>
        <v xml:space="preserve"> </v>
      </c>
      <c r="I15" s="141" t="s">
        <v>27</v>
      </c>
      <c r="J15" s="1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9"/>
      <c r="L16" s="39"/>
    </row>
    <row r="17" spans="2:12" s="1" customFormat="1" ht="12" customHeight="1">
      <c r="B17" s="39"/>
      <c r="D17" s="137" t="s">
        <v>28</v>
      </c>
      <c r="I17" s="141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41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9"/>
      <c r="L19" s="39"/>
    </row>
    <row r="20" spans="2:12" s="1" customFormat="1" ht="12" customHeight="1">
      <c r="B20" s="39"/>
      <c r="D20" s="137" t="s">
        <v>30</v>
      </c>
      <c r="I20" s="141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41" t="s">
        <v>27</v>
      </c>
      <c r="J21" s="13" t="s">
        <v>1</v>
      </c>
      <c r="L21" s="39"/>
    </row>
    <row r="22" spans="2:12" s="1" customFormat="1" ht="6.95" customHeight="1">
      <c r="B22" s="39"/>
      <c r="I22" s="139"/>
      <c r="L22" s="39"/>
    </row>
    <row r="23" spans="2:12" s="1" customFormat="1" ht="12" customHeight="1">
      <c r="B23" s="39"/>
      <c r="D23" s="137" t="s">
        <v>33</v>
      </c>
      <c r="I23" s="141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41" t="s">
        <v>27</v>
      </c>
      <c r="J24" s="13" t="s">
        <v>1</v>
      </c>
      <c r="L24" s="39"/>
    </row>
    <row r="25" spans="2:12" s="1" customFormat="1" ht="6.95" customHeight="1">
      <c r="B25" s="39"/>
      <c r="I25" s="139"/>
      <c r="L25" s="39"/>
    </row>
    <row r="26" spans="2:12" s="1" customFormat="1" ht="12" customHeight="1">
      <c r="B26" s="39"/>
      <c r="D26" s="137" t="s">
        <v>35</v>
      </c>
      <c r="I26" s="139"/>
      <c r="L26" s="39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39"/>
      <c r="I28" s="139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46"/>
      <c r="J29" s="67"/>
      <c r="K29" s="67"/>
      <c r="L29" s="39"/>
    </row>
    <row r="30" spans="2:12" s="1" customFormat="1" ht="25.4" customHeight="1">
      <c r="B30" s="39"/>
      <c r="D30" s="147" t="s">
        <v>36</v>
      </c>
      <c r="I30" s="139"/>
      <c r="J30" s="148">
        <f>ROUND(J79,1)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14.4" customHeight="1">
      <c r="B32" s="39"/>
      <c r="F32" s="149" t="s">
        <v>38</v>
      </c>
      <c r="I32" s="150" t="s">
        <v>37</v>
      </c>
      <c r="J32" s="149" t="s">
        <v>39</v>
      </c>
      <c r="L32" s="39"/>
    </row>
    <row r="33" spans="2:12" s="1" customFormat="1" ht="14.4" customHeight="1">
      <c r="B33" s="39"/>
      <c r="D33" s="137" t="s">
        <v>40</v>
      </c>
      <c r="E33" s="137" t="s">
        <v>41</v>
      </c>
      <c r="F33" s="151">
        <f>ROUND((SUM(BE79:BE173)),1)</f>
        <v>0</v>
      </c>
      <c r="I33" s="152">
        <v>0.21</v>
      </c>
      <c r="J33" s="151">
        <f>ROUND(((SUM(BE79:BE173))*I33),1)</f>
        <v>0</v>
      </c>
      <c r="L33" s="39"/>
    </row>
    <row r="34" spans="2:12" s="1" customFormat="1" ht="14.4" customHeight="1">
      <c r="B34" s="39"/>
      <c r="E34" s="137" t="s">
        <v>42</v>
      </c>
      <c r="F34" s="151">
        <f>ROUND((SUM(BF79:BF173)),1)</f>
        <v>0</v>
      </c>
      <c r="I34" s="152">
        <v>0.15</v>
      </c>
      <c r="J34" s="151">
        <f>ROUND(((SUM(BF79:BF173))*I34),1)</f>
        <v>0</v>
      </c>
      <c r="L34" s="39"/>
    </row>
    <row r="35" spans="2:12" s="1" customFormat="1" ht="14.4" customHeight="1" hidden="1">
      <c r="B35" s="39"/>
      <c r="E35" s="137" t="s">
        <v>43</v>
      </c>
      <c r="F35" s="151">
        <f>ROUND((SUM(BG79:BG173)),1)</f>
        <v>0</v>
      </c>
      <c r="I35" s="152">
        <v>0.21</v>
      </c>
      <c r="J35" s="151">
        <f>0</f>
        <v>0</v>
      </c>
      <c r="L35" s="39"/>
    </row>
    <row r="36" spans="2:12" s="1" customFormat="1" ht="14.4" customHeight="1" hidden="1">
      <c r="B36" s="39"/>
      <c r="E36" s="137" t="s">
        <v>44</v>
      </c>
      <c r="F36" s="151">
        <f>ROUND((SUM(BH79:BH173)),1)</f>
        <v>0</v>
      </c>
      <c r="I36" s="152">
        <v>0.15</v>
      </c>
      <c r="J36" s="151">
        <f>0</f>
        <v>0</v>
      </c>
      <c r="L36" s="39"/>
    </row>
    <row r="37" spans="2:12" s="1" customFormat="1" ht="14.4" customHeight="1" hidden="1">
      <c r="B37" s="39"/>
      <c r="E37" s="137" t="s">
        <v>45</v>
      </c>
      <c r="F37" s="151">
        <f>ROUND((SUM(BI79:BI173)),1)</f>
        <v>0</v>
      </c>
      <c r="I37" s="152">
        <v>0</v>
      </c>
      <c r="J37" s="151">
        <f>0</f>
        <v>0</v>
      </c>
      <c r="L37" s="39"/>
    </row>
    <row r="38" spans="2:12" s="1" customFormat="1" ht="6.95" customHeight="1">
      <c r="B38" s="39"/>
      <c r="I38" s="139"/>
      <c r="L38" s="39"/>
    </row>
    <row r="39" spans="2:12" s="1" customFormat="1" ht="25.4" customHeight="1">
      <c r="B39" s="39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39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39"/>
    </row>
    <row r="44" spans="2:12" s="1" customFormat="1" ht="6.95" customHeight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39"/>
    </row>
    <row r="45" spans="2:12" s="1" customFormat="1" ht="24.95" customHeight="1">
      <c r="B45" s="34"/>
      <c r="C45" s="19" t="s">
        <v>145</v>
      </c>
      <c r="D45" s="35"/>
      <c r="E45" s="35"/>
      <c r="F45" s="35"/>
      <c r="G45" s="35"/>
      <c r="H45" s="35"/>
      <c r="I45" s="139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39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16.5" customHeight="1">
      <c r="B48" s="34"/>
      <c r="C48" s="35"/>
      <c r="D48" s="35"/>
      <c r="E48" s="167" t="str">
        <f>E7</f>
        <v>Založení prvků ÚSES v k.ú. Vranovice, vybrané prvky – biokoridory a biocentra</v>
      </c>
      <c r="F48" s="28"/>
      <c r="G48" s="28"/>
      <c r="H48" s="28"/>
      <c r="I48" s="139"/>
      <c r="J48" s="35"/>
      <c r="K48" s="35"/>
      <c r="L48" s="39"/>
    </row>
    <row r="49" spans="2:12" s="1" customFormat="1" ht="12" customHeight="1">
      <c r="B49" s="34"/>
      <c r="C49" s="28" t="s">
        <v>143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SO-02 - Biokoridor LBK VR11</v>
      </c>
      <c r="F50" s="35"/>
      <c r="G50" s="35"/>
      <c r="H50" s="35"/>
      <c r="I50" s="139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39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Vranovice nad Svratkou</v>
      </c>
      <c r="G52" s="35"/>
      <c r="H52" s="35"/>
      <c r="I52" s="141" t="s">
        <v>22</v>
      </c>
      <c r="J52" s="63" t="str">
        <f>IF(J12="","",J12)</f>
        <v>27. 8. 2018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 xml:space="preserve"> </v>
      </c>
      <c r="G54" s="35"/>
      <c r="H54" s="35"/>
      <c r="I54" s="141" t="s">
        <v>30</v>
      </c>
      <c r="J54" s="32" t="str">
        <f>E21</f>
        <v>Agroprojekt PSo. s.r.o.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41" t="s">
        <v>33</v>
      </c>
      <c r="J55" s="32" t="str">
        <f>E24</f>
        <v>Daniel Doubrava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39"/>
      <c r="J56" s="35"/>
      <c r="K56" s="35"/>
      <c r="L56" s="39"/>
    </row>
    <row r="57" spans="2:12" s="1" customFormat="1" ht="29.25" customHeight="1">
      <c r="B57" s="34"/>
      <c r="C57" s="168" t="s">
        <v>146</v>
      </c>
      <c r="D57" s="169"/>
      <c r="E57" s="169"/>
      <c r="F57" s="169"/>
      <c r="G57" s="169"/>
      <c r="H57" s="169"/>
      <c r="I57" s="170"/>
      <c r="J57" s="171" t="s">
        <v>147</v>
      </c>
      <c r="K57" s="169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39"/>
      <c r="J58" s="35"/>
      <c r="K58" s="35"/>
      <c r="L58" s="39"/>
    </row>
    <row r="59" spans="2:47" s="1" customFormat="1" ht="22.8" customHeight="1">
      <c r="B59" s="34"/>
      <c r="C59" s="172" t="s">
        <v>148</v>
      </c>
      <c r="D59" s="35"/>
      <c r="E59" s="35"/>
      <c r="F59" s="35"/>
      <c r="G59" s="35"/>
      <c r="H59" s="35"/>
      <c r="I59" s="139"/>
      <c r="J59" s="94">
        <f>J79</f>
        <v>0</v>
      </c>
      <c r="K59" s="35"/>
      <c r="L59" s="39"/>
      <c r="AU59" s="13" t="s">
        <v>149</v>
      </c>
    </row>
    <row r="60" spans="2:12" s="1" customFormat="1" ht="21.8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6.95" customHeight="1">
      <c r="B61" s="53"/>
      <c r="C61" s="54"/>
      <c r="D61" s="54"/>
      <c r="E61" s="54"/>
      <c r="F61" s="54"/>
      <c r="G61" s="54"/>
      <c r="H61" s="54"/>
      <c r="I61" s="163"/>
      <c r="J61" s="54"/>
      <c r="K61" s="54"/>
      <c r="L61" s="39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66"/>
      <c r="J65" s="56"/>
      <c r="K65" s="56"/>
      <c r="L65" s="39"/>
    </row>
    <row r="66" spans="2:12" s="1" customFormat="1" ht="24.95" customHeight="1">
      <c r="B66" s="34"/>
      <c r="C66" s="19" t="s">
        <v>150</v>
      </c>
      <c r="D66" s="35"/>
      <c r="E66" s="35"/>
      <c r="F66" s="35"/>
      <c r="G66" s="35"/>
      <c r="H66" s="35"/>
      <c r="I66" s="139"/>
      <c r="J66" s="35"/>
      <c r="K66" s="35"/>
      <c r="L66" s="39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139"/>
      <c r="J67" s="35"/>
      <c r="K67" s="35"/>
      <c r="L67" s="39"/>
    </row>
    <row r="68" spans="2:12" s="1" customFormat="1" ht="12" customHeight="1">
      <c r="B68" s="34"/>
      <c r="C68" s="28" t="s">
        <v>16</v>
      </c>
      <c r="D68" s="35"/>
      <c r="E68" s="35"/>
      <c r="F68" s="35"/>
      <c r="G68" s="35"/>
      <c r="H68" s="35"/>
      <c r="I68" s="139"/>
      <c r="J68" s="35"/>
      <c r="K68" s="35"/>
      <c r="L68" s="39"/>
    </row>
    <row r="69" spans="2:12" s="1" customFormat="1" ht="16.5" customHeight="1">
      <c r="B69" s="34"/>
      <c r="C69" s="35"/>
      <c r="D69" s="35"/>
      <c r="E69" s="167" t="str">
        <f>E7</f>
        <v>Založení prvků ÚSES v k.ú. Vranovice, vybrané prvky – biokoridory a biocentra</v>
      </c>
      <c r="F69" s="28"/>
      <c r="G69" s="28"/>
      <c r="H69" s="28"/>
      <c r="I69" s="139"/>
      <c r="J69" s="35"/>
      <c r="K69" s="35"/>
      <c r="L69" s="39"/>
    </row>
    <row r="70" spans="2:12" s="1" customFormat="1" ht="12" customHeight="1">
      <c r="B70" s="34"/>
      <c r="C70" s="28" t="s">
        <v>143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16.5" customHeight="1">
      <c r="B71" s="34"/>
      <c r="C71" s="35"/>
      <c r="D71" s="35"/>
      <c r="E71" s="60" t="str">
        <f>E9</f>
        <v>SO-02 - Biokoridor LBK VR11</v>
      </c>
      <c r="F71" s="35"/>
      <c r="G71" s="35"/>
      <c r="H71" s="35"/>
      <c r="I71" s="139"/>
      <c r="J71" s="35"/>
      <c r="K71" s="35"/>
      <c r="L71" s="39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2" customHeight="1">
      <c r="B73" s="34"/>
      <c r="C73" s="28" t="s">
        <v>20</v>
      </c>
      <c r="D73" s="35"/>
      <c r="E73" s="35"/>
      <c r="F73" s="23" t="str">
        <f>F12</f>
        <v>Vranovice nad Svratkou</v>
      </c>
      <c r="G73" s="35"/>
      <c r="H73" s="35"/>
      <c r="I73" s="141" t="s">
        <v>22</v>
      </c>
      <c r="J73" s="63" t="str">
        <f>IF(J12="","",J12)</f>
        <v>27. 8. 2018</v>
      </c>
      <c r="K73" s="35"/>
      <c r="L73" s="39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39"/>
      <c r="J74" s="35"/>
      <c r="K74" s="35"/>
      <c r="L74" s="39"/>
    </row>
    <row r="75" spans="2:12" s="1" customFormat="1" ht="13.65" customHeight="1">
      <c r="B75" s="34"/>
      <c r="C75" s="28" t="s">
        <v>24</v>
      </c>
      <c r="D75" s="35"/>
      <c r="E75" s="35"/>
      <c r="F75" s="23" t="str">
        <f>E15</f>
        <v xml:space="preserve"> </v>
      </c>
      <c r="G75" s="35"/>
      <c r="H75" s="35"/>
      <c r="I75" s="141" t="s">
        <v>30</v>
      </c>
      <c r="J75" s="32" t="str">
        <f>E21</f>
        <v>Agroprojekt PSo. s.r.o.</v>
      </c>
      <c r="K75" s="35"/>
      <c r="L75" s="39"/>
    </row>
    <row r="76" spans="2:12" s="1" customFormat="1" ht="13.65" customHeight="1">
      <c r="B76" s="34"/>
      <c r="C76" s="28" t="s">
        <v>28</v>
      </c>
      <c r="D76" s="35"/>
      <c r="E76" s="35"/>
      <c r="F76" s="23" t="str">
        <f>IF(E18="","",E18)</f>
        <v>Vyplň údaj</v>
      </c>
      <c r="G76" s="35"/>
      <c r="H76" s="35"/>
      <c r="I76" s="141" t="s">
        <v>33</v>
      </c>
      <c r="J76" s="32" t="str">
        <f>E24</f>
        <v>Daniel Doubrava</v>
      </c>
      <c r="K76" s="35"/>
      <c r="L76" s="39"/>
    </row>
    <row r="77" spans="2:12" s="1" customFormat="1" ht="10.3" customHeight="1">
      <c r="B77" s="34"/>
      <c r="C77" s="35"/>
      <c r="D77" s="35"/>
      <c r="E77" s="35"/>
      <c r="F77" s="35"/>
      <c r="G77" s="35"/>
      <c r="H77" s="35"/>
      <c r="I77" s="139"/>
      <c r="J77" s="35"/>
      <c r="K77" s="35"/>
      <c r="L77" s="39"/>
    </row>
    <row r="78" spans="2:20" s="8" customFormat="1" ht="29.25" customHeight="1">
      <c r="B78" s="173"/>
      <c r="C78" s="174" t="s">
        <v>151</v>
      </c>
      <c r="D78" s="175" t="s">
        <v>55</v>
      </c>
      <c r="E78" s="175" t="s">
        <v>51</v>
      </c>
      <c r="F78" s="175" t="s">
        <v>52</v>
      </c>
      <c r="G78" s="175" t="s">
        <v>152</v>
      </c>
      <c r="H78" s="175" t="s">
        <v>153</v>
      </c>
      <c r="I78" s="176" t="s">
        <v>154</v>
      </c>
      <c r="J78" s="177" t="s">
        <v>147</v>
      </c>
      <c r="K78" s="178" t="s">
        <v>155</v>
      </c>
      <c r="L78" s="179"/>
      <c r="M78" s="84" t="s">
        <v>1</v>
      </c>
      <c r="N78" s="85" t="s">
        <v>40</v>
      </c>
      <c r="O78" s="85" t="s">
        <v>156</v>
      </c>
      <c r="P78" s="85" t="s">
        <v>157</v>
      </c>
      <c r="Q78" s="85" t="s">
        <v>158</v>
      </c>
      <c r="R78" s="85" t="s">
        <v>159</v>
      </c>
      <c r="S78" s="85" t="s">
        <v>160</v>
      </c>
      <c r="T78" s="86" t="s">
        <v>161</v>
      </c>
    </row>
    <row r="79" spans="2:63" s="1" customFormat="1" ht="22.8" customHeight="1">
      <c r="B79" s="34"/>
      <c r="C79" s="91" t="s">
        <v>162</v>
      </c>
      <c r="D79" s="35"/>
      <c r="E79" s="35"/>
      <c r="F79" s="35"/>
      <c r="G79" s="35"/>
      <c r="H79" s="35"/>
      <c r="I79" s="139"/>
      <c r="J79" s="180">
        <f>BK79</f>
        <v>0</v>
      </c>
      <c r="K79" s="35"/>
      <c r="L79" s="39"/>
      <c r="M79" s="87"/>
      <c r="N79" s="88"/>
      <c r="O79" s="88"/>
      <c r="P79" s="181">
        <f>SUM(P80:P173)</f>
        <v>0</v>
      </c>
      <c r="Q79" s="88"/>
      <c r="R79" s="181">
        <f>SUM(R80:R173)</f>
        <v>369.50946999999996</v>
      </c>
      <c r="S79" s="88"/>
      <c r="T79" s="182">
        <f>SUM(T80:T173)</f>
        <v>0</v>
      </c>
      <c r="AT79" s="13" t="s">
        <v>69</v>
      </c>
      <c r="AU79" s="13" t="s">
        <v>149</v>
      </c>
      <c r="BK79" s="183">
        <f>SUM(BK80:BK173)</f>
        <v>0</v>
      </c>
    </row>
    <row r="80" spans="2:65" s="1" customFormat="1" ht="16.5" customHeight="1">
      <c r="B80" s="34"/>
      <c r="C80" s="184" t="s">
        <v>77</v>
      </c>
      <c r="D80" s="184" t="s">
        <v>163</v>
      </c>
      <c r="E80" s="185" t="s">
        <v>164</v>
      </c>
      <c r="F80" s="186" t="s">
        <v>165</v>
      </c>
      <c r="G80" s="187" t="s">
        <v>166</v>
      </c>
      <c r="H80" s="188">
        <v>17520</v>
      </c>
      <c r="I80" s="189"/>
      <c r="J80" s="188">
        <f>ROUND(I80*H80,1)</f>
        <v>0</v>
      </c>
      <c r="K80" s="186" t="s">
        <v>167</v>
      </c>
      <c r="L80" s="39"/>
      <c r="M80" s="190" t="s">
        <v>1</v>
      </c>
      <c r="N80" s="191" t="s">
        <v>41</v>
      </c>
      <c r="O80" s="75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13" t="s">
        <v>168</v>
      </c>
      <c r="AT80" s="13" t="s">
        <v>163</v>
      </c>
      <c r="AU80" s="13" t="s">
        <v>70</v>
      </c>
      <c r="AY80" s="13" t="s">
        <v>169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3" t="s">
        <v>77</v>
      </c>
      <c r="BK80" s="194">
        <f>ROUND(I80*H80,1)</f>
        <v>0</v>
      </c>
      <c r="BL80" s="13" t="s">
        <v>168</v>
      </c>
      <c r="BM80" s="13" t="s">
        <v>414</v>
      </c>
    </row>
    <row r="81" spans="2:47" s="1" customFormat="1" ht="12">
      <c r="B81" s="34"/>
      <c r="C81" s="35"/>
      <c r="D81" s="195" t="s">
        <v>171</v>
      </c>
      <c r="E81" s="35"/>
      <c r="F81" s="196" t="s">
        <v>172</v>
      </c>
      <c r="G81" s="35"/>
      <c r="H81" s="35"/>
      <c r="I81" s="139"/>
      <c r="J81" s="35"/>
      <c r="K81" s="35"/>
      <c r="L81" s="39"/>
      <c r="M81" s="197"/>
      <c r="N81" s="75"/>
      <c r="O81" s="75"/>
      <c r="P81" s="75"/>
      <c r="Q81" s="75"/>
      <c r="R81" s="75"/>
      <c r="S81" s="75"/>
      <c r="T81" s="76"/>
      <c r="AT81" s="13" t="s">
        <v>171</v>
      </c>
      <c r="AU81" s="13" t="s">
        <v>70</v>
      </c>
    </row>
    <row r="82" spans="2:51" s="9" customFormat="1" ht="12">
      <c r="B82" s="207"/>
      <c r="C82" s="208"/>
      <c r="D82" s="195" t="s">
        <v>180</v>
      </c>
      <c r="E82" s="209" t="s">
        <v>1</v>
      </c>
      <c r="F82" s="210" t="s">
        <v>415</v>
      </c>
      <c r="G82" s="208"/>
      <c r="H82" s="211">
        <v>17520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180</v>
      </c>
      <c r="AU82" s="217" t="s">
        <v>70</v>
      </c>
      <c r="AV82" s="9" t="s">
        <v>79</v>
      </c>
      <c r="AW82" s="9" t="s">
        <v>32</v>
      </c>
      <c r="AX82" s="9" t="s">
        <v>77</v>
      </c>
      <c r="AY82" s="217" t="s">
        <v>169</v>
      </c>
    </row>
    <row r="83" spans="2:65" s="1" customFormat="1" ht="16.5" customHeight="1">
      <c r="B83" s="34"/>
      <c r="C83" s="198" t="s">
        <v>79</v>
      </c>
      <c r="D83" s="198" t="s">
        <v>173</v>
      </c>
      <c r="E83" s="199" t="s">
        <v>174</v>
      </c>
      <c r="F83" s="200" t="s">
        <v>175</v>
      </c>
      <c r="G83" s="201" t="s">
        <v>176</v>
      </c>
      <c r="H83" s="202">
        <v>5.26</v>
      </c>
      <c r="I83" s="203"/>
      <c r="J83" s="202">
        <f>ROUND(I83*H83,1)</f>
        <v>0</v>
      </c>
      <c r="K83" s="200" t="s">
        <v>167</v>
      </c>
      <c r="L83" s="204"/>
      <c r="M83" s="205" t="s">
        <v>1</v>
      </c>
      <c r="N83" s="206" t="s">
        <v>41</v>
      </c>
      <c r="O83" s="75"/>
      <c r="P83" s="192">
        <f>O83*H83</f>
        <v>0</v>
      </c>
      <c r="Q83" s="192">
        <v>0.001</v>
      </c>
      <c r="R83" s="192">
        <f>Q83*H83</f>
        <v>0.00526</v>
      </c>
      <c r="S83" s="192">
        <v>0</v>
      </c>
      <c r="T83" s="193">
        <f>S83*H83</f>
        <v>0</v>
      </c>
      <c r="AR83" s="13" t="s">
        <v>177</v>
      </c>
      <c r="AT83" s="13" t="s">
        <v>173</v>
      </c>
      <c r="AU83" s="13" t="s">
        <v>70</v>
      </c>
      <c r="AY83" s="13" t="s">
        <v>169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13" t="s">
        <v>77</v>
      </c>
      <c r="BK83" s="194">
        <f>ROUND(I83*H83,1)</f>
        <v>0</v>
      </c>
      <c r="BL83" s="13" t="s">
        <v>168</v>
      </c>
      <c r="BM83" s="13" t="s">
        <v>416</v>
      </c>
    </row>
    <row r="84" spans="2:47" s="1" customFormat="1" ht="12">
      <c r="B84" s="34"/>
      <c r="C84" s="35"/>
      <c r="D84" s="195" t="s">
        <v>171</v>
      </c>
      <c r="E84" s="35"/>
      <c r="F84" s="196" t="s">
        <v>179</v>
      </c>
      <c r="G84" s="35"/>
      <c r="H84" s="35"/>
      <c r="I84" s="139"/>
      <c r="J84" s="35"/>
      <c r="K84" s="35"/>
      <c r="L84" s="39"/>
      <c r="M84" s="197"/>
      <c r="N84" s="75"/>
      <c r="O84" s="75"/>
      <c r="P84" s="75"/>
      <c r="Q84" s="75"/>
      <c r="R84" s="75"/>
      <c r="S84" s="75"/>
      <c r="T84" s="76"/>
      <c r="AT84" s="13" t="s">
        <v>171</v>
      </c>
      <c r="AU84" s="13" t="s">
        <v>70</v>
      </c>
    </row>
    <row r="85" spans="2:51" s="9" customFormat="1" ht="12">
      <c r="B85" s="207"/>
      <c r="C85" s="208"/>
      <c r="D85" s="195" t="s">
        <v>180</v>
      </c>
      <c r="E85" s="209" t="s">
        <v>1</v>
      </c>
      <c r="F85" s="210" t="s">
        <v>417</v>
      </c>
      <c r="G85" s="208"/>
      <c r="H85" s="211">
        <v>5.26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180</v>
      </c>
      <c r="AU85" s="217" t="s">
        <v>70</v>
      </c>
      <c r="AV85" s="9" t="s">
        <v>79</v>
      </c>
      <c r="AW85" s="9" t="s">
        <v>32</v>
      </c>
      <c r="AX85" s="9" t="s">
        <v>77</v>
      </c>
      <c r="AY85" s="217" t="s">
        <v>169</v>
      </c>
    </row>
    <row r="86" spans="2:65" s="1" customFormat="1" ht="16.5" customHeight="1">
      <c r="B86" s="34"/>
      <c r="C86" s="184" t="s">
        <v>182</v>
      </c>
      <c r="D86" s="184" t="s">
        <v>163</v>
      </c>
      <c r="E86" s="185" t="s">
        <v>183</v>
      </c>
      <c r="F86" s="186" t="s">
        <v>184</v>
      </c>
      <c r="G86" s="187" t="s">
        <v>166</v>
      </c>
      <c r="H86" s="188">
        <v>17520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418</v>
      </c>
    </row>
    <row r="87" spans="2:47" s="1" customFormat="1" ht="12">
      <c r="B87" s="34"/>
      <c r="C87" s="35"/>
      <c r="D87" s="195" t="s">
        <v>171</v>
      </c>
      <c r="E87" s="35"/>
      <c r="F87" s="196" t="s">
        <v>186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65" s="1" customFormat="1" ht="16.5" customHeight="1">
      <c r="B88" s="34"/>
      <c r="C88" s="184" t="s">
        <v>168</v>
      </c>
      <c r="D88" s="184" t="s">
        <v>163</v>
      </c>
      <c r="E88" s="185" t="s">
        <v>187</v>
      </c>
      <c r="F88" s="186" t="s">
        <v>188</v>
      </c>
      <c r="G88" s="187" t="s">
        <v>166</v>
      </c>
      <c r="H88" s="188">
        <v>17520</v>
      </c>
      <c r="I88" s="189"/>
      <c r="J88" s="188">
        <f>ROUND(I88*H88,1)</f>
        <v>0</v>
      </c>
      <c r="K88" s="186" t="s">
        <v>167</v>
      </c>
      <c r="L88" s="39"/>
      <c r="M88" s="190" t="s">
        <v>1</v>
      </c>
      <c r="N88" s="191" t="s">
        <v>41</v>
      </c>
      <c r="O88" s="75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3" t="s">
        <v>168</v>
      </c>
      <c r="AT88" s="13" t="s">
        <v>163</v>
      </c>
      <c r="AU88" s="13" t="s">
        <v>70</v>
      </c>
      <c r="AY88" s="13" t="s">
        <v>169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3" t="s">
        <v>77</v>
      </c>
      <c r="BK88" s="194">
        <f>ROUND(I88*H88,1)</f>
        <v>0</v>
      </c>
      <c r="BL88" s="13" t="s">
        <v>168</v>
      </c>
      <c r="BM88" s="13" t="s">
        <v>419</v>
      </c>
    </row>
    <row r="89" spans="2:47" s="1" customFormat="1" ht="12">
      <c r="B89" s="34"/>
      <c r="C89" s="35"/>
      <c r="D89" s="195" t="s">
        <v>171</v>
      </c>
      <c r="E89" s="35"/>
      <c r="F89" s="196" t="s">
        <v>190</v>
      </c>
      <c r="G89" s="35"/>
      <c r="H89" s="35"/>
      <c r="I89" s="139"/>
      <c r="J89" s="35"/>
      <c r="K89" s="35"/>
      <c r="L89" s="39"/>
      <c r="M89" s="197"/>
      <c r="N89" s="75"/>
      <c r="O89" s="75"/>
      <c r="P89" s="75"/>
      <c r="Q89" s="75"/>
      <c r="R89" s="75"/>
      <c r="S89" s="75"/>
      <c r="T89" s="76"/>
      <c r="AT89" s="13" t="s">
        <v>171</v>
      </c>
      <c r="AU89" s="13" t="s">
        <v>70</v>
      </c>
    </row>
    <row r="90" spans="2:65" s="1" customFormat="1" ht="16.5" customHeight="1">
      <c r="B90" s="34"/>
      <c r="C90" s="184" t="s">
        <v>191</v>
      </c>
      <c r="D90" s="184" t="s">
        <v>163</v>
      </c>
      <c r="E90" s="185" t="s">
        <v>192</v>
      </c>
      <c r="F90" s="186" t="s">
        <v>193</v>
      </c>
      <c r="G90" s="187" t="s">
        <v>166</v>
      </c>
      <c r="H90" s="188">
        <v>17520</v>
      </c>
      <c r="I90" s="189"/>
      <c r="J90" s="188">
        <f>ROUND(I90*H90,1)</f>
        <v>0</v>
      </c>
      <c r="K90" s="186" t="s">
        <v>167</v>
      </c>
      <c r="L90" s="39"/>
      <c r="M90" s="190" t="s">
        <v>1</v>
      </c>
      <c r="N90" s="191" t="s">
        <v>41</v>
      </c>
      <c r="O90" s="75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3" t="s">
        <v>168</v>
      </c>
      <c r="AT90" s="13" t="s">
        <v>163</v>
      </c>
      <c r="AU90" s="13" t="s">
        <v>70</v>
      </c>
      <c r="AY90" s="13" t="s">
        <v>169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3" t="s">
        <v>77</v>
      </c>
      <c r="BK90" s="194">
        <f>ROUND(I90*H90,1)</f>
        <v>0</v>
      </c>
      <c r="BL90" s="13" t="s">
        <v>168</v>
      </c>
      <c r="BM90" s="13" t="s">
        <v>420</v>
      </c>
    </row>
    <row r="91" spans="2:47" s="1" customFormat="1" ht="12">
      <c r="B91" s="34"/>
      <c r="C91" s="35"/>
      <c r="D91" s="195" t="s">
        <v>171</v>
      </c>
      <c r="E91" s="35"/>
      <c r="F91" s="196" t="s">
        <v>195</v>
      </c>
      <c r="G91" s="35"/>
      <c r="H91" s="35"/>
      <c r="I91" s="139"/>
      <c r="J91" s="35"/>
      <c r="K91" s="35"/>
      <c r="L91" s="39"/>
      <c r="M91" s="197"/>
      <c r="N91" s="75"/>
      <c r="O91" s="75"/>
      <c r="P91" s="75"/>
      <c r="Q91" s="75"/>
      <c r="R91" s="75"/>
      <c r="S91" s="75"/>
      <c r="T91" s="76"/>
      <c r="AT91" s="13" t="s">
        <v>171</v>
      </c>
      <c r="AU91" s="13" t="s">
        <v>70</v>
      </c>
    </row>
    <row r="92" spans="2:65" s="1" customFormat="1" ht="16.5" customHeight="1">
      <c r="B92" s="34"/>
      <c r="C92" s="184" t="s">
        <v>196</v>
      </c>
      <c r="D92" s="184" t="s">
        <v>163</v>
      </c>
      <c r="E92" s="185" t="s">
        <v>197</v>
      </c>
      <c r="F92" s="186" t="s">
        <v>198</v>
      </c>
      <c r="G92" s="187" t="s">
        <v>166</v>
      </c>
      <c r="H92" s="188">
        <v>17520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421</v>
      </c>
    </row>
    <row r="93" spans="2:47" s="1" customFormat="1" ht="12">
      <c r="B93" s="34"/>
      <c r="C93" s="35"/>
      <c r="D93" s="195" t="s">
        <v>171</v>
      </c>
      <c r="E93" s="35"/>
      <c r="F93" s="196" t="s">
        <v>200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65" s="1" customFormat="1" ht="16.5" customHeight="1">
      <c r="B94" s="34"/>
      <c r="C94" s="198" t="s">
        <v>201</v>
      </c>
      <c r="D94" s="198" t="s">
        <v>173</v>
      </c>
      <c r="E94" s="199" t="s">
        <v>202</v>
      </c>
      <c r="F94" s="200" t="s">
        <v>203</v>
      </c>
      <c r="G94" s="201" t="s">
        <v>204</v>
      </c>
      <c r="H94" s="202">
        <v>438</v>
      </c>
      <c r="I94" s="203"/>
      <c r="J94" s="202">
        <f>ROUND(I94*H94,1)</f>
        <v>0</v>
      </c>
      <c r="K94" s="200" t="s">
        <v>167</v>
      </c>
      <c r="L94" s="204"/>
      <c r="M94" s="205" t="s">
        <v>1</v>
      </c>
      <c r="N94" s="206" t="s">
        <v>41</v>
      </c>
      <c r="O94" s="75"/>
      <c r="P94" s="192">
        <f>O94*H94</f>
        <v>0</v>
      </c>
      <c r="Q94" s="192">
        <v>0.001</v>
      </c>
      <c r="R94" s="192">
        <f>Q94*H94</f>
        <v>0.438</v>
      </c>
      <c r="S94" s="192">
        <v>0</v>
      </c>
      <c r="T94" s="193">
        <f>S94*H94</f>
        <v>0</v>
      </c>
      <c r="AR94" s="13" t="s">
        <v>177</v>
      </c>
      <c r="AT94" s="13" t="s">
        <v>173</v>
      </c>
      <c r="AU94" s="13" t="s">
        <v>70</v>
      </c>
      <c r="AY94" s="13" t="s">
        <v>169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3" t="s">
        <v>77</v>
      </c>
      <c r="BK94" s="194">
        <f>ROUND(I94*H94,1)</f>
        <v>0</v>
      </c>
      <c r="BL94" s="13" t="s">
        <v>168</v>
      </c>
      <c r="BM94" s="13" t="s">
        <v>422</v>
      </c>
    </row>
    <row r="95" spans="2:51" s="9" customFormat="1" ht="12">
      <c r="B95" s="207"/>
      <c r="C95" s="208"/>
      <c r="D95" s="195" t="s">
        <v>180</v>
      </c>
      <c r="E95" s="209" t="s">
        <v>1</v>
      </c>
      <c r="F95" s="210" t="s">
        <v>423</v>
      </c>
      <c r="G95" s="208"/>
      <c r="H95" s="211">
        <v>438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180</v>
      </c>
      <c r="AU95" s="217" t="s">
        <v>70</v>
      </c>
      <c r="AV95" s="9" t="s">
        <v>79</v>
      </c>
      <c r="AW95" s="9" t="s">
        <v>32</v>
      </c>
      <c r="AX95" s="9" t="s">
        <v>77</v>
      </c>
      <c r="AY95" s="217" t="s">
        <v>169</v>
      </c>
    </row>
    <row r="96" spans="2:65" s="1" customFormat="1" ht="22.5" customHeight="1">
      <c r="B96" s="34"/>
      <c r="C96" s="184" t="s">
        <v>177</v>
      </c>
      <c r="D96" s="184" t="s">
        <v>163</v>
      </c>
      <c r="E96" s="185" t="s">
        <v>207</v>
      </c>
      <c r="F96" s="186" t="s">
        <v>208</v>
      </c>
      <c r="G96" s="187" t="s">
        <v>166</v>
      </c>
      <c r="H96" s="188">
        <v>105120</v>
      </c>
      <c r="I96" s="189"/>
      <c r="J96" s="188">
        <f>ROUND(I96*H96,1)</f>
        <v>0</v>
      </c>
      <c r="K96" s="186" t="s">
        <v>209</v>
      </c>
      <c r="L96" s="39"/>
      <c r="M96" s="190" t="s">
        <v>1</v>
      </c>
      <c r="N96" s="191" t="s">
        <v>41</v>
      </c>
      <c r="O96" s="75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13" t="s">
        <v>168</v>
      </c>
      <c r="AT96" s="13" t="s">
        <v>163</v>
      </c>
      <c r="AU96" s="13" t="s">
        <v>70</v>
      </c>
      <c r="AY96" s="13" t="s">
        <v>169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3" t="s">
        <v>77</v>
      </c>
      <c r="BK96" s="194">
        <f>ROUND(I96*H96,1)</f>
        <v>0</v>
      </c>
      <c r="BL96" s="13" t="s">
        <v>168</v>
      </c>
      <c r="BM96" s="13" t="s">
        <v>424</v>
      </c>
    </row>
    <row r="97" spans="2:51" s="9" customFormat="1" ht="12">
      <c r="B97" s="207"/>
      <c r="C97" s="208"/>
      <c r="D97" s="195" t="s">
        <v>180</v>
      </c>
      <c r="E97" s="209" t="s">
        <v>1</v>
      </c>
      <c r="F97" s="210" t="s">
        <v>425</v>
      </c>
      <c r="G97" s="208"/>
      <c r="H97" s="211">
        <v>105120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180</v>
      </c>
      <c r="AU97" s="217" t="s">
        <v>70</v>
      </c>
      <c r="AV97" s="9" t="s">
        <v>79</v>
      </c>
      <c r="AW97" s="9" t="s">
        <v>32</v>
      </c>
      <c r="AX97" s="9" t="s">
        <v>77</v>
      </c>
      <c r="AY97" s="217" t="s">
        <v>169</v>
      </c>
    </row>
    <row r="98" spans="2:65" s="1" customFormat="1" ht="16.5" customHeight="1">
      <c r="B98" s="34"/>
      <c r="C98" s="184" t="s">
        <v>212</v>
      </c>
      <c r="D98" s="184" t="s">
        <v>163</v>
      </c>
      <c r="E98" s="185" t="s">
        <v>213</v>
      </c>
      <c r="F98" s="186" t="s">
        <v>214</v>
      </c>
      <c r="G98" s="187" t="s">
        <v>215</v>
      </c>
      <c r="H98" s="188">
        <v>157.68</v>
      </c>
      <c r="I98" s="189"/>
      <c r="J98" s="188">
        <f>ROUND(I98*H98,1)</f>
        <v>0</v>
      </c>
      <c r="K98" s="186" t="s">
        <v>1</v>
      </c>
      <c r="L98" s="39"/>
      <c r="M98" s="190" t="s">
        <v>1</v>
      </c>
      <c r="N98" s="191" t="s">
        <v>41</v>
      </c>
      <c r="O98" s="75"/>
      <c r="P98" s="192">
        <f>O98*H98</f>
        <v>0</v>
      </c>
      <c r="Q98" s="192">
        <v>1</v>
      </c>
      <c r="R98" s="192">
        <f>Q98*H98</f>
        <v>157.68</v>
      </c>
      <c r="S98" s="192">
        <v>0</v>
      </c>
      <c r="T98" s="193">
        <f>S98*H98</f>
        <v>0</v>
      </c>
      <c r="AR98" s="13" t="s">
        <v>168</v>
      </c>
      <c r="AT98" s="13" t="s">
        <v>163</v>
      </c>
      <c r="AU98" s="13" t="s">
        <v>70</v>
      </c>
      <c r="AY98" s="13" t="s">
        <v>169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3" t="s">
        <v>77</v>
      </c>
      <c r="BK98" s="194">
        <f>ROUND(I98*H98,1)</f>
        <v>0</v>
      </c>
      <c r="BL98" s="13" t="s">
        <v>168</v>
      </c>
      <c r="BM98" s="13" t="s">
        <v>426</v>
      </c>
    </row>
    <row r="99" spans="2:47" s="1" customFormat="1" ht="12">
      <c r="B99" s="34"/>
      <c r="C99" s="35"/>
      <c r="D99" s="195" t="s">
        <v>171</v>
      </c>
      <c r="E99" s="35"/>
      <c r="F99" s="196" t="s">
        <v>214</v>
      </c>
      <c r="G99" s="35"/>
      <c r="H99" s="35"/>
      <c r="I99" s="139"/>
      <c r="J99" s="35"/>
      <c r="K99" s="35"/>
      <c r="L99" s="39"/>
      <c r="M99" s="197"/>
      <c r="N99" s="75"/>
      <c r="O99" s="75"/>
      <c r="P99" s="75"/>
      <c r="Q99" s="75"/>
      <c r="R99" s="75"/>
      <c r="S99" s="75"/>
      <c r="T99" s="76"/>
      <c r="AT99" s="13" t="s">
        <v>171</v>
      </c>
      <c r="AU99" s="13" t="s">
        <v>70</v>
      </c>
    </row>
    <row r="100" spans="2:51" s="9" customFormat="1" ht="12">
      <c r="B100" s="207"/>
      <c r="C100" s="208"/>
      <c r="D100" s="195" t="s">
        <v>180</v>
      </c>
      <c r="E100" s="209" t="s">
        <v>1</v>
      </c>
      <c r="F100" s="210" t="s">
        <v>427</v>
      </c>
      <c r="G100" s="208"/>
      <c r="H100" s="211">
        <v>157.68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180</v>
      </c>
      <c r="AU100" s="217" t="s">
        <v>70</v>
      </c>
      <c r="AV100" s="9" t="s">
        <v>79</v>
      </c>
      <c r="AW100" s="9" t="s">
        <v>32</v>
      </c>
      <c r="AX100" s="9" t="s">
        <v>77</v>
      </c>
      <c r="AY100" s="217" t="s">
        <v>169</v>
      </c>
    </row>
    <row r="101" spans="2:65" s="1" customFormat="1" ht="16.5" customHeight="1">
      <c r="B101" s="34"/>
      <c r="C101" s="184" t="s">
        <v>218</v>
      </c>
      <c r="D101" s="184" t="s">
        <v>163</v>
      </c>
      <c r="E101" s="185" t="s">
        <v>219</v>
      </c>
      <c r="F101" s="186" t="s">
        <v>220</v>
      </c>
      <c r="G101" s="187" t="s">
        <v>221</v>
      </c>
      <c r="H101" s="188">
        <v>3611</v>
      </c>
      <c r="I101" s="189"/>
      <c r="J101" s="188">
        <f>ROUND(I101*H101,1)</f>
        <v>0</v>
      </c>
      <c r="K101" s="186" t="s">
        <v>167</v>
      </c>
      <c r="L101" s="39"/>
      <c r="M101" s="190" t="s">
        <v>1</v>
      </c>
      <c r="N101" s="191" t="s">
        <v>41</v>
      </c>
      <c r="O101" s="75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3" t="s">
        <v>168</v>
      </c>
      <c r="AT101" s="13" t="s">
        <v>163</v>
      </c>
      <c r="AU101" s="13" t="s">
        <v>70</v>
      </c>
      <c r="AY101" s="13" t="s">
        <v>169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3" t="s">
        <v>77</v>
      </c>
      <c r="BK101" s="194">
        <f>ROUND(I101*H101,1)</f>
        <v>0</v>
      </c>
      <c r="BL101" s="13" t="s">
        <v>168</v>
      </c>
      <c r="BM101" s="13" t="s">
        <v>428</v>
      </c>
    </row>
    <row r="102" spans="2:47" s="1" customFormat="1" ht="12">
      <c r="B102" s="34"/>
      <c r="C102" s="35"/>
      <c r="D102" s="195" t="s">
        <v>171</v>
      </c>
      <c r="E102" s="35"/>
      <c r="F102" s="196" t="s">
        <v>223</v>
      </c>
      <c r="G102" s="35"/>
      <c r="H102" s="35"/>
      <c r="I102" s="139"/>
      <c r="J102" s="35"/>
      <c r="K102" s="35"/>
      <c r="L102" s="39"/>
      <c r="M102" s="197"/>
      <c r="N102" s="75"/>
      <c r="O102" s="75"/>
      <c r="P102" s="75"/>
      <c r="Q102" s="75"/>
      <c r="R102" s="75"/>
      <c r="S102" s="75"/>
      <c r="T102" s="76"/>
      <c r="AT102" s="13" t="s">
        <v>171</v>
      </c>
      <c r="AU102" s="13" t="s">
        <v>70</v>
      </c>
    </row>
    <row r="103" spans="2:51" s="9" customFormat="1" ht="12">
      <c r="B103" s="207"/>
      <c r="C103" s="208"/>
      <c r="D103" s="195" t="s">
        <v>180</v>
      </c>
      <c r="E103" s="209" t="s">
        <v>1</v>
      </c>
      <c r="F103" s="210" t="s">
        <v>429</v>
      </c>
      <c r="G103" s="208"/>
      <c r="H103" s="211">
        <v>3611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180</v>
      </c>
      <c r="AU103" s="217" t="s">
        <v>70</v>
      </c>
      <c r="AV103" s="9" t="s">
        <v>79</v>
      </c>
      <c r="AW103" s="9" t="s">
        <v>32</v>
      </c>
      <c r="AX103" s="9" t="s">
        <v>77</v>
      </c>
      <c r="AY103" s="217" t="s">
        <v>169</v>
      </c>
    </row>
    <row r="104" spans="2:65" s="1" customFormat="1" ht="16.5" customHeight="1">
      <c r="B104" s="34"/>
      <c r="C104" s="184" t="s">
        <v>225</v>
      </c>
      <c r="D104" s="184" t="s">
        <v>163</v>
      </c>
      <c r="E104" s="185" t="s">
        <v>226</v>
      </c>
      <c r="F104" s="186" t="s">
        <v>227</v>
      </c>
      <c r="G104" s="187" t="s">
        <v>215</v>
      </c>
      <c r="H104" s="188">
        <v>0.11</v>
      </c>
      <c r="I104" s="189"/>
      <c r="J104" s="188">
        <f>ROUND(I104*H104,1)</f>
        <v>0</v>
      </c>
      <c r="K104" s="186" t="s">
        <v>1</v>
      </c>
      <c r="L104" s="39"/>
      <c r="M104" s="190" t="s">
        <v>1</v>
      </c>
      <c r="N104" s="191" t="s">
        <v>41</v>
      </c>
      <c r="O104" s="75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3" t="s">
        <v>168</v>
      </c>
      <c r="AT104" s="13" t="s">
        <v>163</v>
      </c>
      <c r="AU104" s="13" t="s">
        <v>70</v>
      </c>
      <c r="AY104" s="13" t="s">
        <v>169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3" t="s">
        <v>77</v>
      </c>
      <c r="BK104" s="194">
        <f>ROUND(I104*H104,1)</f>
        <v>0</v>
      </c>
      <c r="BL104" s="13" t="s">
        <v>168</v>
      </c>
      <c r="BM104" s="13" t="s">
        <v>430</v>
      </c>
    </row>
    <row r="105" spans="2:47" s="1" customFormat="1" ht="12">
      <c r="B105" s="34"/>
      <c r="C105" s="35"/>
      <c r="D105" s="195" t="s">
        <v>171</v>
      </c>
      <c r="E105" s="35"/>
      <c r="F105" s="196" t="s">
        <v>229</v>
      </c>
      <c r="G105" s="35"/>
      <c r="H105" s="35"/>
      <c r="I105" s="139"/>
      <c r="J105" s="35"/>
      <c r="K105" s="35"/>
      <c r="L105" s="39"/>
      <c r="M105" s="197"/>
      <c r="N105" s="75"/>
      <c r="O105" s="75"/>
      <c r="P105" s="75"/>
      <c r="Q105" s="75"/>
      <c r="R105" s="75"/>
      <c r="S105" s="75"/>
      <c r="T105" s="76"/>
      <c r="AT105" s="13" t="s">
        <v>171</v>
      </c>
      <c r="AU105" s="13" t="s">
        <v>70</v>
      </c>
    </row>
    <row r="106" spans="2:51" s="9" customFormat="1" ht="12">
      <c r="B106" s="207"/>
      <c r="C106" s="208"/>
      <c r="D106" s="195" t="s">
        <v>180</v>
      </c>
      <c r="E106" s="209" t="s">
        <v>1</v>
      </c>
      <c r="F106" s="210" t="s">
        <v>431</v>
      </c>
      <c r="G106" s="208"/>
      <c r="H106" s="211">
        <v>0.11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180</v>
      </c>
      <c r="AU106" s="217" t="s">
        <v>70</v>
      </c>
      <c r="AV106" s="9" t="s">
        <v>79</v>
      </c>
      <c r="AW106" s="9" t="s">
        <v>32</v>
      </c>
      <c r="AX106" s="9" t="s">
        <v>77</v>
      </c>
      <c r="AY106" s="217" t="s">
        <v>169</v>
      </c>
    </row>
    <row r="107" spans="2:65" s="1" customFormat="1" ht="16.5" customHeight="1">
      <c r="B107" s="34"/>
      <c r="C107" s="198" t="s">
        <v>231</v>
      </c>
      <c r="D107" s="198" t="s">
        <v>173</v>
      </c>
      <c r="E107" s="199" t="s">
        <v>232</v>
      </c>
      <c r="F107" s="200" t="s">
        <v>233</v>
      </c>
      <c r="G107" s="201" t="s">
        <v>204</v>
      </c>
      <c r="H107" s="202">
        <v>108.33</v>
      </c>
      <c r="I107" s="203"/>
      <c r="J107" s="202">
        <f>ROUND(I107*H107,1)</f>
        <v>0</v>
      </c>
      <c r="K107" s="200" t="s">
        <v>167</v>
      </c>
      <c r="L107" s="204"/>
      <c r="M107" s="205" t="s">
        <v>1</v>
      </c>
      <c r="N107" s="206" t="s">
        <v>41</v>
      </c>
      <c r="O107" s="75"/>
      <c r="P107" s="192">
        <f>O107*H107</f>
        <v>0</v>
      </c>
      <c r="Q107" s="192">
        <v>1</v>
      </c>
      <c r="R107" s="192">
        <f>Q107*H107</f>
        <v>108.33</v>
      </c>
      <c r="S107" s="192">
        <v>0</v>
      </c>
      <c r="T107" s="193">
        <f>S107*H107</f>
        <v>0</v>
      </c>
      <c r="AR107" s="13" t="s">
        <v>177</v>
      </c>
      <c r="AT107" s="13" t="s">
        <v>173</v>
      </c>
      <c r="AU107" s="13" t="s">
        <v>70</v>
      </c>
      <c r="AY107" s="13" t="s">
        <v>169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3" t="s">
        <v>77</v>
      </c>
      <c r="BK107" s="194">
        <f>ROUND(I107*H107,1)</f>
        <v>0</v>
      </c>
      <c r="BL107" s="13" t="s">
        <v>168</v>
      </c>
      <c r="BM107" s="13" t="s">
        <v>432</v>
      </c>
    </row>
    <row r="108" spans="2:47" s="1" customFormat="1" ht="12">
      <c r="B108" s="34"/>
      <c r="C108" s="35"/>
      <c r="D108" s="195" t="s">
        <v>171</v>
      </c>
      <c r="E108" s="35"/>
      <c r="F108" s="196" t="s">
        <v>235</v>
      </c>
      <c r="G108" s="35"/>
      <c r="H108" s="35"/>
      <c r="I108" s="139"/>
      <c r="J108" s="35"/>
      <c r="K108" s="35"/>
      <c r="L108" s="39"/>
      <c r="M108" s="197"/>
      <c r="N108" s="75"/>
      <c r="O108" s="75"/>
      <c r="P108" s="75"/>
      <c r="Q108" s="75"/>
      <c r="R108" s="75"/>
      <c r="S108" s="75"/>
      <c r="T108" s="76"/>
      <c r="AT108" s="13" t="s">
        <v>171</v>
      </c>
      <c r="AU108" s="13" t="s">
        <v>70</v>
      </c>
    </row>
    <row r="109" spans="2:51" s="9" customFormat="1" ht="12">
      <c r="B109" s="207"/>
      <c r="C109" s="208"/>
      <c r="D109" s="195" t="s">
        <v>180</v>
      </c>
      <c r="E109" s="209" t="s">
        <v>1</v>
      </c>
      <c r="F109" s="210" t="s">
        <v>433</v>
      </c>
      <c r="G109" s="208"/>
      <c r="H109" s="211">
        <v>108.33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180</v>
      </c>
      <c r="AU109" s="217" t="s">
        <v>70</v>
      </c>
      <c r="AV109" s="9" t="s">
        <v>79</v>
      </c>
      <c r="AW109" s="9" t="s">
        <v>32</v>
      </c>
      <c r="AX109" s="9" t="s">
        <v>77</v>
      </c>
      <c r="AY109" s="217" t="s">
        <v>169</v>
      </c>
    </row>
    <row r="110" spans="2:65" s="1" customFormat="1" ht="16.5" customHeight="1">
      <c r="B110" s="34"/>
      <c r="C110" s="184" t="s">
        <v>237</v>
      </c>
      <c r="D110" s="184" t="s">
        <v>163</v>
      </c>
      <c r="E110" s="185" t="s">
        <v>238</v>
      </c>
      <c r="F110" s="186" t="s">
        <v>239</v>
      </c>
      <c r="G110" s="187" t="s">
        <v>215</v>
      </c>
      <c r="H110" s="188">
        <v>0.18</v>
      </c>
      <c r="I110" s="189"/>
      <c r="J110" s="188">
        <f>ROUND(I110*H110,1)</f>
        <v>0</v>
      </c>
      <c r="K110" s="186" t="s">
        <v>209</v>
      </c>
      <c r="L110" s="39"/>
      <c r="M110" s="190" t="s">
        <v>1</v>
      </c>
      <c r="N110" s="191" t="s">
        <v>41</v>
      </c>
      <c r="O110" s="75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3" t="s">
        <v>168</v>
      </c>
      <c r="AT110" s="13" t="s">
        <v>163</v>
      </c>
      <c r="AU110" s="13" t="s">
        <v>70</v>
      </c>
      <c r="AY110" s="13" t="s">
        <v>169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3" t="s">
        <v>77</v>
      </c>
      <c r="BK110" s="194">
        <f>ROUND(I110*H110,1)</f>
        <v>0</v>
      </c>
      <c r="BL110" s="13" t="s">
        <v>168</v>
      </c>
      <c r="BM110" s="13" t="s">
        <v>434</v>
      </c>
    </row>
    <row r="111" spans="2:47" s="1" customFormat="1" ht="12">
      <c r="B111" s="34"/>
      <c r="C111" s="35"/>
      <c r="D111" s="195" t="s">
        <v>171</v>
      </c>
      <c r="E111" s="35"/>
      <c r="F111" s="196" t="s">
        <v>229</v>
      </c>
      <c r="G111" s="35"/>
      <c r="H111" s="35"/>
      <c r="I111" s="139"/>
      <c r="J111" s="35"/>
      <c r="K111" s="35"/>
      <c r="L111" s="39"/>
      <c r="M111" s="197"/>
      <c r="N111" s="75"/>
      <c r="O111" s="75"/>
      <c r="P111" s="75"/>
      <c r="Q111" s="75"/>
      <c r="R111" s="75"/>
      <c r="S111" s="75"/>
      <c r="T111" s="76"/>
      <c r="AT111" s="13" t="s">
        <v>171</v>
      </c>
      <c r="AU111" s="13" t="s">
        <v>70</v>
      </c>
    </row>
    <row r="112" spans="2:51" s="9" customFormat="1" ht="12">
      <c r="B112" s="207"/>
      <c r="C112" s="208"/>
      <c r="D112" s="195" t="s">
        <v>180</v>
      </c>
      <c r="E112" s="209" t="s">
        <v>1</v>
      </c>
      <c r="F112" s="210" t="s">
        <v>435</v>
      </c>
      <c r="G112" s="208"/>
      <c r="H112" s="211">
        <v>0.18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180</v>
      </c>
      <c r="AU112" s="217" t="s">
        <v>70</v>
      </c>
      <c r="AV112" s="9" t="s">
        <v>79</v>
      </c>
      <c r="AW112" s="9" t="s">
        <v>32</v>
      </c>
      <c r="AX112" s="9" t="s">
        <v>77</v>
      </c>
      <c r="AY112" s="217" t="s">
        <v>169</v>
      </c>
    </row>
    <row r="113" spans="2:65" s="1" customFormat="1" ht="16.5" customHeight="1">
      <c r="B113" s="34"/>
      <c r="C113" s="198" t="s">
        <v>242</v>
      </c>
      <c r="D113" s="198" t="s">
        <v>173</v>
      </c>
      <c r="E113" s="199" t="s">
        <v>243</v>
      </c>
      <c r="F113" s="200" t="s">
        <v>244</v>
      </c>
      <c r="G113" s="201" t="s">
        <v>204</v>
      </c>
      <c r="H113" s="202">
        <v>180.55</v>
      </c>
      <c r="I113" s="203"/>
      <c r="J113" s="202">
        <f>ROUND(I113*H113,1)</f>
        <v>0</v>
      </c>
      <c r="K113" s="200" t="s">
        <v>209</v>
      </c>
      <c r="L113" s="204"/>
      <c r="M113" s="205" t="s">
        <v>1</v>
      </c>
      <c r="N113" s="206" t="s">
        <v>41</v>
      </c>
      <c r="O113" s="75"/>
      <c r="P113" s="192">
        <f>O113*H113</f>
        <v>0</v>
      </c>
      <c r="Q113" s="192">
        <v>0.001</v>
      </c>
      <c r="R113" s="192">
        <f>Q113*H113</f>
        <v>0.18055000000000002</v>
      </c>
      <c r="S113" s="192">
        <v>0</v>
      </c>
      <c r="T113" s="193">
        <f>S113*H113</f>
        <v>0</v>
      </c>
      <c r="AR113" s="13" t="s">
        <v>177</v>
      </c>
      <c r="AT113" s="13" t="s">
        <v>173</v>
      </c>
      <c r="AU113" s="13" t="s">
        <v>70</v>
      </c>
      <c r="AY113" s="13" t="s">
        <v>169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3" t="s">
        <v>77</v>
      </c>
      <c r="BK113" s="194">
        <f>ROUND(I113*H113,1)</f>
        <v>0</v>
      </c>
      <c r="BL113" s="13" t="s">
        <v>168</v>
      </c>
      <c r="BM113" s="13" t="s">
        <v>436</v>
      </c>
    </row>
    <row r="114" spans="2:47" s="1" customFormat="1" ht="12">
      <c r="B114" s="34"/>
      <c r="C114" s="35"/>
      <c r="D114" s="195" t="s">
        <v>171</v>
      </c>
      <c r="E114" s="35"/>
      <c r="F114" s="196" t="s">
        <v>244</v>
      </c>
      <c r="G114" s="35"/>
      <c r="H114" s="35"/>
      <c r="I114" s="139"/>
      <c r="J114" s="35"/>
      <c r="K114" s="35"/>
      <c r="L114" s="39"/>
      <c r="M114" s="197"/>
      <c r="N114" s="75"/>
      <c r="O114" s="75"/>
      <c r="P114" s="75"/>
      <c r="Q114" s="75"/>
      <c r="R114" s="75"/>
      <c r="S114" s="75"/>
      <c r="T114" s="76"/>
      <c r="AT114" s="13" t="s">
        <v>171</v>
      </c>
      <c r="AU114" s="13" t="s">
        <v>70</v>
      </c>
    </row>
    <row r="115" spans="2:51" s="9" customFormat="1" ht="12">
      <c r="B115" s="207"/>
      <c r="C115" s="208"/>
      <c r="D115" s="195" t="s">
        <v>180</v>
      </c>
      <c r="E115" s="209" t="s">
        <v>1</v>
      </c>
      <c r="F115" s="210" t="s">
        <v>437</v>
      </c>
      <c r="G115" s="208"/>
      <c r="H115" s="211">
        <v>180.55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180</v>
      </c>
      <c r="AU115" s="217" t="s">
        <v>70</v>
      </c>
      <c r="AV115" s="9" t="s">
        <v>79</v>
      </c>
      <c r="AW115" s="9" t="s">
        <v>32</v>
      </c>
      <c r="AX115" s="9" t="s">
        <v>77</v>
      </c>
      <c r="AY115" s="217" t="s">
        <v>169</v>
      </c>
    </row>
    <row r="116" spans="2:65" s="1" customFormat="1" ht="16.5" customHeight="1">
      <c r="B116" s="34"/>
      <c r="C116" s="184" t="s">
        <v>8</v>
      </c>
      <c r="D116" s="184" t="s">
        <v>163</v>
      </c>
      <c r="E116" s="185" t="s">
        <v>247</v>
      </c>
      <c r="F116" s="186" t="s">
        <v>248</v>
      </c>
      <c r="G116" s="187" t="s">
        <v>221</v>
      </c>
      <c r="H116" s="188">
        <v>1577</v>
      </c>
      <c r="I116" s="189"/>
      <c r="J116" s="188">
        <f>ROUND(I116*H116,1)</f>
        <v>0</v>
      </c>
      <c r="K116" s="186" t="s">
        <v>209</v>
      </c>
      <c r="L116" s="39"/>
      <c r="M116" s="190" t="s">
        <v>1</v>
      </c>
      <c r="N116" s="191" t="s">
        <v>41</v>
      </c>
      <c r="O116" s="75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13" t="s">
        <v>168</v>
      </c>
      <c r="AT116" s="13" t="s">
        <v>163</v>
      </c>
      <c r="AU116" s="13" t="s">
        <v>70</v>
      </c>
      <c r="AY116" s="13" t="s">
        <v>169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3" t="s">
        <v>77</v>
      </c>
      <c r="BK116" s="194">
        <f>ROUND(I116*H116,1)</f>
        <v>0</v>
      </c>
      <c r="BL116" s="13" t="s">
        <v>168</v>
      </c>
      <c r="BM116" s="13" t="s">
        <v>438</v>
      </c>
    </row>
    <row r="117" spans="2:47" s="1" customFormat="1" ht="12">
      <c r="B117" s="34"/>
      <c r="C117" s="35"/>
      <c r="D117" s="195" t="s">
        <v>171</v>
      </c>
      <c r="E117" s="35"/>
      <c r="F117" s="196" t="s">
        <v>250</v>
      </c>
      <c r="G117" s="35"/>
      <c r="H117" s="35"/>
      <c r="I117" s="139"/>
      <c r="J117" s="35"/>
      <c r="K117" s="35"/>
      <c r="L117" s="39"/>
      <c r="M117" s="197"/>
      <c r="N117" s="75"/>
      <c r="O117" s="75"/>
      <c r="P117" s="75"/>
      <c r="Q117" s="75"/>
      <c r="R117" s="75"/>
      <c r="S117" s="75"/>
      <c r="T117" s="76"/>
      <c r="AT117" s="13" t="s">
        <v>171</v>
      </c>
      <c r="AU117" s="13" t="s">
        <v>70</v>
      </c>
    </row>
    <row r="118" spans="2:65" s="1" customFormat="1" ht="16.5" customHeight="1">
      <c r="B118" s="34"/>
      <c r="C118" s="184" t="s">
        <v>251</v>
      </c>
      <c r="D118" s="184" t="s">
        <v>163</v>
      </c>
      <c r="E118" s="185" t="s">
        <v>252</v>
      </c>
      <c r="F118" s="186" t="s">
        <v>253</v>
      </c>
      <c r="G118" s="187" t="s">
        <v>221</v>
      </c>
      <c r="H118" s="188">
        <v>2034</v>
      </c>
      <c r="I118" s="189"/>
      <c r="J118" s="188">
        <f>ROUND(I118*H118,1)</f>
        <v>0</v>
      </c>
      <c r="K118" s="186" t="s">
        <v>167</v>
      </c>
      <c r="L118" s="39"/>
      <c r="M118" s="190" t="s">
        <v>1</v>
      </c>
      <c r="N118" s="191" t="s">
        <v>41</v>
      </c>
      <c r="O118" s="75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3" t="s">
        <v>168</v>
      </c>
      <c r="AT118" s="13" t="s">
        <v>163</v>
      </c>
      <c r="AU118" s="13" t="s">
        <v>70</v>
      </c>
      <c r="AY118" s="13" t="s">
        <v>169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3" t="s">
        <v>77</v>
      </c>
      <c r="BK118" s="194">
        <f>ROUND(I118*H118,1)</f>
        <v>0</v>
      </c>
      <c r="BL118" s="13" t="s">
        <v>168</v>
      </c>
      <c r="BM118" s="13" t="s">
        <v>439</v>
      </c>
    </row>
    <row r="119" spans="2:47" s="1" customFormat="1" ht="12">
      <c r="B119" s="34"/>
      <c r="C119" s="35"/>
      <c r="D119" s="195" t="s">
        <v>171</v>
      </c>
      <c r="E119" s="35"/>
      <c r="F119" s="196" t="s">
        <v>255</v>
      </c>
      <c r="G119" s="35"/>
      <c r="H119" s="35"/>
      <c r="I119" s="139"/>
      <c r="J119" s="35"/>
      <c r="K119" s="35"/>
      <c r="L119" s="39"/>
      <c r="M119" s="197"/>
      <c r="N119" s="75"/>
      <c r="O119" s="75"/>
      <c r="P119" s="75"/>
      <c r="Q119" s="75"/>
      <c r="R119" s="75"/>
      <c r="S119" s="75"/>
      <c r="T119" s="76"/>
      <c r="AT119" s="13" t="s">
        <v>171</v>
      </c>
      <c r="AU119" s="13" t="s">
        <v>70</v>
      </c>
    </row>
    <row r="120" spans="2:65" s="1" customFormat="1" ht="16.5" customHeight="1">
      <c r="B120" s="34"/>
      <c r="C120" s="198" t="s">
        <v>256</v>
      </c>
      <c r="D120" s="198" t="s">
        <v>173</v>
      </c>
      <c r="E120" s="199" t="s">
        <v>257</v>
      </c>
      <c r="F120" s="200" t="s">
        <v>258</v>
      </c>
      <c r="G120" s="201" t="s">
        <v>221</v>
      </c>
      <c r="H120" s="202">
        <v>237</v>
      </c>
      <c r="I120" s="203"/>
      <c r="J120" s="202">
        <f>ROUND(I120*H120,1)</f>
        <v>0</v>
      </c>
      <c r="K120" s="200" t="s">
        <v>1</v>
      </c>
      <c r="L120" s="204"/>
      <c r="M120" s="205" t="s">
        <v>1</v>
      </c>
      <c r="N120" s="206" t="s">
        <v>41</v>
      </c>
      <c r="O120" s="75"/>
      <c r="P120" s="192">
        <f>O120*H120</f>
        <v>0</v>
      </c>
      <c r="Q120" s="192">
        <v>0.0015</v>
      </c>
      <c r="R120" s="192">
        <f>Q120*H120</f>
        <v>0.3555</v>
      </c>
      <c r="S120" s="192">
        <v>0</v>
      </c>
      <c r="T120" s="193">
        <f>S120*H120</f>
        <v>0</v>
      </c>
      <c r="AR120" s="13" t="s">
        <v>177</v>
      </c>
      <c r="AT120" s="13" t="s">
        <v>173</v>
      </c>
      <c r="AU120" s="13" t="s">
        <v>70</v>
      </c>
      <c r="AY120" s="13" t="s">
        <v>169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3" t="s">
        <v>77</v>
      </c>
      <c r="BK120" s="194">
        <f>ROUND(I120*H120,1)</f>
        <v>0</v>
      </c>
      <c r="BL120" s="13" t="s">
        <v>168</v>
      </c>
      <c r="BM120" s="13" t="s">
        <v>440</v>
      </c>
    </row>
    <row r="121" spans="2:47" s="1" customFormat="1" ht="12">
      <c r="B121" s="34"/>
      <c r="C121" s="35"/>
      <c r="D121" s="195" t="s">
        <v>171</v>
      </c>
      <c r="E121" s="35"/>
      <c r="F121" s="196" t="s">
        <v>260</v>
      </c>
      <c r="G121" s="35"/>
      <c r="H121" s="35"/>
      <c r="I121" s="139"/>
      <c r="J121" s="35"/>
      <c r="K121" s="35"/>
      <c r="L121" s="39"/>
      <c r="M121" s="197"/>
      <c r="N121" s="75"/>
      <c r="O121" s="75"/>
      <c r="P121" s="75"/>
      <c r="Q121" s="75"/>
      <c r="R121" s="75"/>
      <c r="S121" s="75"/>
      <c r="T121" s="76"/>
      <c r="AT121" s="13" t="s">
        <v>171</v>
      </c>
      <c r="AU121" s="13" t="s">
        <v>70</v>
      </c>
    </row>
    <row r="122" spans="2:65" s="1" customFormat="1" ht="16.5" customHeight="1">
      <c r="B122" s="34"/>
      <c r="C122" s="198" t="s">
        <v>261</v>
      </c>
      <c r="D122" s="198" t="s">
        <v>173</v>
      </c>
      <c r="E122" s="199" t="s">
        <v>262</v>
      </c>
      <c r="F122" s="200" t="s">
        <v>263</v>
      </c>
      <c r="G122" s="201" t="s">
        <v>221</v>
      </c>
      <c r="H122" s="202">
        <v>198</v>
      </c>
      <c r="I122" s="203"/>
      <c r="J122" s="202">
        <f>ROUND(I122*H122,1)</f>
        <v>0</v>
      </c>
      <c r="K122" s="200" t="s">
        <v>1</v>
      </c>
      <c r="L122" s="204"/>
      <c r="M122" s="205" t="s">
        <v>1</v>
      </c>
      <c r="N122" s="206" t="s">
        <v>41</v>
      </c>
      <c r="O122" s="75"/>
      <c r="P122" s="192">
        <f>O122*H122</f>
        <v>0</v>
      </c>
      <c r="Q122" s="192">
        <v>0.0015</v>
      </c>
      <c r="R122" s="192">
        <f>Q122*H122</f>
        <v>0.297</v>
      </c>
      <c r="S122" s="192">
        <v>0</v>
      </c>
      <c r="T122" s="193">
        <f>S122*H122</f>
        <v>0</v>
      </c>
      <c r="AR122" s="13" t="s">
        <v>177</v>
      </c>
      <c r="AT122" s="13" t="s">
        <v>173</v>
      </c>
      <c r="AU122" s="13" t="s">
        <v>70</v>
      </c>
      <c r="AY122" s="13" t="s">
        <v>169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3" t="s">
        <v>77</v>
      </c>
      <c r="BK122" s="194">
        <f>ROUND(I122*H122,1)</f>
        <v>0</v>
      </c>
      <c r="BL122" s="13" t="s">
        <v>168</v>
      </c>
      <c r="BM122" s="13" t="s">
        <v>441</v>
      </c>
    </row>
    <row r="123" spans="2:47" s="1" customFormat="1" ht="12">
      <c r="B123" s="34"/>
      <c r="C123" s="35"/>
      <c r="D123" s="195" t="s">
        <v>171</v>
      </c>
      <c r="E123" s="35"/>
      <c r="F123" s="196" t="s">
        <v>263</v>
      </c>
      <c r="G123" s="35"/>
      <c r="H123" s="35"/>
      <c r="I123" s="139"/>
      <c r="J123" s="35"/>
      <c r="K123" s="35"/>
      <c r="L123" s="39"/>
      <c r="M123" s="197"/>
      <c r="N123" s="75"/>
      <c r="O123" s="75"/>
      <c r="P123" s="75"/>
      <c r="Q123" s="75"/>
      <c r="R123" s="75"/>
      <c r="S123" s="75"/>
      <c r="T123" s="76"/>
      <c r="AT123" s="13" t="s">
        <v>171</v>
      </c>
      <c r="AU123" s="13" t="s">
        <v>70</v>
      </c>
    </row>
    <row r="124" spans="2:65" s="1" customFormat="1" ht="16.5" customHeight="1">
      <c r="B124" s="34"/>
      <c r="C124" s="198" t="s">
        <v>265</v>
      </c>
      <c r="D124" s="198" t="s">
        <v>173</v>
      </c>
      <c r="E124" s="199" t="s">
        <v>266</v>
      </c>
      <c r="F124" s="200" t="s">
        <v>267</v>
      </c>
      <c r="G124" s="201" t="s">
        <v>221</v>
      </c>
      <c r="H124" s="202">
        <v>609</v>
      </c>
      <c r="I124" s="203"/>
      <c r="J124" s="202">
        <f>ROUND(I124*H124,1)</f>
        <v>0</v>
      </c>
      <c r="K124" s="200" t="s">
        <v>1</v>
      </c>
      <c r="L124" s="204"/>
      <c r="M124" s="205" t="s">
        <v>1</v>
      </c>
      <c r="N124" s="206" t="s">
        <v>41</v>
      </c>
      <c r="O124" s="75"/>
      <c r="P124" s="192">
        <f>O124*H124</f>
        <v>0</v>
      </c>
      <c r="Q124" s="192">
        <v>0.0015</v>
      </c>
      <c r="R124" s="192">
        <f>Q124*H124</f>
        <v>0.9135</v>
      </c>
      <c r="S124" s="192">
        <v>0</v>
      </c>
      <c r="T124" s="193">
        <f>S124*H124</f>
        <v>0</v>
      </c>
      <c r="AR124" s="13" t="s">
        <v>177</v>
      </c>
      <c r="AT124" s="13" t="s">
        <v>173</v>
      </c>
      <c r="AU124" s="13" t="s">
        <v>70</v>
      </c>
      <c r="AY124" s="13" t="s">
        <v>169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3" t="s">
        <v>77</v>
      </c>
      <c r="BK124" s="194">
        <f>ROUND(I124*H124,1)</f>
        <v>0</v>
      </c>
      <c r="BL124" s="13" t="s">
        <v>168</v>
      </c>
      <c r="BM124" s="13" t="s">
        <v>442</v>
      </c>
    </row>
    <row r="125" spans="2:47" s="1" customFormat="1" ht="12">
      <c r="B125" s="34"/>
      <c r="C125" s="35"/>
      <c r="D125" s="195" t="s">
        <v>171</v>
      </c>
      <c r="E125" s="35"/>
      <c r="F125" s="196" t="s">
        <v>267</v>
      </c>
      <c r="G125" s="35"/>
      <c r="H125" s="35"/>
      <c r="I125" s="139"/>
      <c r="J125" s="35"/>
      <c r="K125" s="35"/>
      <c r="L125" s="39"/>
      <c r="M125" s="197"/>
      <c r="N125" s="75"/>
      <c r="O125" s="75"/>
      <c r="P125" s="75"/>
      <c r="Q125" s="75"/>
      <c r="R125" s="75"/>
      <c r="S125" s="75"/>
      <c r="T125" s="76"/>
      <c r="AT125" s="13" t="s">
        <v>171</v>
      </c>
      <c r="AU125" s="13" t="s">
        <v>70</v>
      </c>
    </row>
    <row r="126" spans="2:65" s="1" customFormat="1" ht="16.5" customHeight="1">
      <c r="B126" s="34"/>
      <c r="C126" s="198" t="s">
        <v>269</v>
      </c>
      <c r="D126" s="198" t="s">
        <v>173</v>
      </c>
      <c r="E126" s="199" t="s">
        <v>270</v>
      </c>
      <c r="F126" s="200" t="s">
        <v>271</v>
      </c>
      <c r="G126" s="201" t="s">
        <v>221</v>
      </c>
      <c r="H126" s="202">
        <v>209</v>
      </c>
      <c r="I126" s="203"/>
      <c r="J126" s="202">
        <f>ROUND(I126*H126,1)</f>
        <v>0</v>
      </c>
      <c r="K126" s="200" t="s">
        <v>1</v>
      </c>
      <c r="L126" s="204"/>
      <c r="M126" s="205" t="s">
        <v>1</v>
      </c>
      <c r="N126" s="206" t="s">
        <v>41</v>
      </c>
      <c r="O126" s="75"/>
      <c r="P126" s="192">
        <f>O126*H126</f>
        <v>0</v>
      </c>
      <c r="Q126" s="192">
        <v>0.0015</v>
      </c>
      <c r="R126" s="192">
        <f>Q126*H126</f>
        <v>0.3135</v>
      </c>
      <c r="S126" s="192">
        <v>0</v>
      </c>
      <c r="T126" s="193">
        <f>S126*H126</f>
        <v>0</v>
      </c>
      <c r="AR126" s="13" t="s">
        <v>177</v>
      </c>
      <c r="AT126" s="13" t="s">
        <v>173</v>
      </c>
      <c r="AU126" s="13" t="s">
        <v>70</v>
      </c>
      <c r="AY126" s="13" t="s">
        <v>169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3" t="s">
        <v>77</v>
      </c>
      <c r="BK126" s="194">
        <f>ROUND(I126*H126,1)</f>
        <v>0</v>
      </c>
      <c r="BL126" s="13" t="s">
        <v>168</v>
      </c>
      <c r="BM126" s="13" t="s">
        <v>443</v>
      </c>
    </row>
    <row r="127" spans="2:47" s="1" customFormat="1" ht="12">
      <c r="B127" s="34"/>
      <c r="C127" s="35"/>
      <c r="D127" s="195" t="s">
        <v>171</v>
      </c>
      <c r="E127" s="35"/>
      <c r="F127" s="196" t="s">
        <v>271</v>
      </c>
      <c r="G127" s="35"/>
      <c r="H127" s="35"/>
      <c r="I127" s="139"/>
      <c r="J127" s="35"/>
      <c r="K127" s="35"/>
      <c r="L127" s="39"/>
      <c r="M127" s="197"/>
      <c r="N127" s="75"/>
      <c r="O127" s="75"/>
      <c r="P127" s="75"/>
      <c r="Q127" s="75"/>
      <c r="R127" s="75"/>
      <c r="S127" s="75"/>
      <c r="T127" s="76"/>
      <c r="AT127" s="13" t="s">
        <v>171</v>
      </c>
      <c r="AU127" s="13" t="s">
        <v>70</v>
      </c>
    </row>
    <row r="128" spans="2:65" s="1" customFormat="1" ht="16.5" customHeight="1">
      <c r="B128" s="34"/>
      <c r="C128" s="198" t="s">
        <v>7</v>
      </c>
      <c r="D128" s="198" t="s">
        <v>173</v>
      </c>
      <c r="E128" s="199" t="s">
        <v>273</v>
      </c>
      <c r="F128" s="200" t="s">
        <v>274</v>
      </c>
      <c r="G128" s="201" t="s">
        <v>221</v>
      </c>
      <c r="H128" s="202">
        <v>216</v>
      </c>
      <c r="I128" s="203"/>
      <c r="J128" s="202">
        <f>ROUND(I128*H128,1)</f>
        <v>0</v>
      </c>
      <c r="K128" s="200" t="s">
        <v>1</v>
      </c>
      <c r="L128" s="204"/>
      <c r="M128" s="205" t="s">
        <v>1</v>
      </c>
      <c r="N128" s="206" t="s">
        <v>41</v>
      </c>
      <c r="O128" s="75"/>
      <c r="P128" s="192">
        <f>O128*H128</f>
        <v>0</v>
      </c>
      <c r="Q128" s="192">
        <v>0.0015</v>
      </c>
      <c r="R128" s="192">
        <f>Q128*H128</f>
        <v>0.324</v>
      </c>
      <c r="S128" s="192">
        <v>0</v>
      </c>
      <c r="T128" s="193">
        <f>S128*H128</f>
        <v>0</v>
      </c>
      <c r="AR128" s="13" t="s">
        <v>177</v>
      </c>
      <c r="AT128" s="13" t="s">
        <v>173</v>
      </c>
      <c r="AU128" s="13" t="s">
        <v>70</v>
      </c>
      <c r="AY128" s="13" t="s">
        <v>169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3" t="s">
        <v>77</v>
      </c>
      <c r="BK128" s="194">
        <f>ROUND(I128*H128,1)</f>
        <v>0</v>
      </c>
      <c r="BL128" s="13" t="s">
        <v>168</v>
      </c>
      <c r="BM128" s="13" t="s">
        <v>444</v>
      </c>
    </row>
    <row r="129" spans="2:47" s="1" customFormat="1" ht="12">
      <c r="B129" s="34"/>
      <c r="C129" s="35"/>
      <c r="D129" s="195" t="s">
        <v>171</v>
      </c>
      <c r="E129" s="35"/>
      <c r="F129" s="196" t="s">
        <v>274</v>
      </c>
      <c r="G129" s="35"/>
      <c r="H129" s="35"/>
      <c r="I129" s="139"/>
      <c r="J129" s="35"/>
      <c r="K129" s="35"/>
      <c r="L129" s="39"/>
      <c r="M129" s="197"/>
      <c r="N129" s="75"/>
      <c r="O129" s="75"/>
      <c r="P129" s="75"/>
      <c r="Q129" s="75"/>
      <c r="R129" s="75"/>
      <c r="S129" s="75"/>
      <c r="T129" s="76"/>
      <c r="AT129" s="13" t="s">
        <v>171</v>
      </c>
      <c r="AU129" s="13" t="s">
        <v>70</v>
      </c>
    </row>
    <row r="130" spans="2:65" s="1" customFormat="1" ht="16.5" customHeight="1">
      <c r="B130" s="34"/>
      <c r="C130" s="198" t="s">
        <v>276</v>
      </c>
      <c r="D130" s="198" t="s">
        <v>173</v>
      </c>
      <c r="E130" s="199" t="s">
        <v>277</v>
      </c>
      <c r="F130" s="200" t="s">
        <v>278</v>
      </c>
      <c r="G130" s="201" t="s">
        <v>221</v>
      </c>
      <c r="H130" s="202">
        <v>108</v>
      </c>
      <c r="I130" s="203"/>
      <c r="J130" s="202">
        <f>ROUND(I130*H130,1)</f>
        <v>0</v>
      </c>
      <c r="K130" s="200" t="s">
        <v>1</v>
      </c>
      <c r="L130" s="204"/>
      <c r="M130" s="205" t="s">
        <v>1</v>
      </c>
      <c r="N130" s="206" t="s">
        <v>41</v>
      </c>
      <c r="O130" s="75"/>
      <c r="P130" s="192">
        <f>O130*H130</f>
        <v>0</v>
      </c>
      <c r="Q130" s="192">
        <v>0.0015</v>
      </c>
      <c r="R130" s="192">
        <f>Q130*H130</f>
        <v>0.162</v>
      </c>
      <c r="S130" s="192">
        <v>0</v>
      </c>
      <c r="T130" s="193">
        <f>S130*H130</f>
        <v>0</v>
      </c>
      <c r="AR130" s="13" t="s">
        <v>177</v>
      </c>
      <c r="AT130" s="13" t="s">
        <v>173</v>
      </c>
      <c r="AU130" s="13" t="s">
        <v>70</v>
      </c>
      <c r="AY130" s="13" t="s">
        <v>169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3" t="s">
        <v>77</v>
      </c>
      <c r="BK130" s="194">
        <f>ROUND(I130*H130,1)</f>
        <v>0</v>
      </c>
      <c r="BL130" s="13" t="s">
        <v>168</v>
      </c>
      <c r="BM130" s="13" t="s">
        <v>445</v>
      </c>
    </row>
    <row r="131" spans="2:47" s="1" customFormat="1" ht="12">
      <c r="B131" s="34"/>
      <c r="C131" s="35"/>
      <c r="D131" s="195" t="s">
        <v>171</v>
      </c>
      <c r="E131" s="35"/>
      <c r="F131" s="196" t="s">
        <v>278</v>
      </c>
      <c r="G131" s="35"/>
      <c r="H131" s="35"/>
      <c r="I131" s="139"/>
      <c r="J131" s="35"/>
      <c r="K131" s="35"/>
      <c r="L131" s="39"/>
      <c r="M131" s="197"/>
      <c r="N131" s="75"/>
      <c r="O131" s="75"/>
      <c r="P131" s="75"/>
      <c r="Q131" s="75"/>
      <c r="R131" s="75"/>
      <c r="S131" s="75"/>
      <c r="T131" s="76"/>
      <c r="AT131" s="13" t="s">
        <v>171</v>
      </c>
      <c r="AU131" s="13" t="s">
        <v>70</v>
      </c>
    </row>
    <row r="132" spans="2:65" s="1" customFormat="1" ht="16.5" customHeight="1">
      <c r="B132" s="34"/>
      <c r="C132" s="198" t="s">
        <v>280</v>
      </c>
      <c r="D132" s="198" t="s">
        <v>173</v>
      </c>
      <c r="E132" s="199" t="s">
        <v>281</v>
      </c>
      <c r="F132" s="200" t="s">
        <v>282</v>
      </c>
      <c r="G132" s="201" t="s">
        <v>221</v>
      </c>
      <c r="H132" s="202">
        <v>410</v>
      </c>
      <c r="I132" s="203"/>
      <c r="J132" s="202">
        <f>ROUND(I132*H132,1)</f>
        <v>0</v>
      </c>
      <c r="K132" s="200" t="s">
        <v>1</v>
      </c>
      <c r="L132" s="204"/>
      <c r="M132" s="205" t="s">
        <v>1</v>
      </c>
      <c r="N132" s="206" t="s">
        <v>41</v>
      </c>
      <c r="O132" s="75"/>
      <c r="P132" s="192">
        <f>O132*H132</f>
        <v>0</v>
      </c>
      <c r="Q132" s="192">
        <v>0.0012</v>
      </c>
      <c r="R132" s="192">
        <f>Q132*H132</f>
        <v>0.49199999999999994</v>
      </c>
      <c r="S132" s="192">
        <v>0</v>
      </c>
      <c r="T132" s="193">
        <f>S132*H132</f>
        <v>0</v>
      </c>
      <c r="AR132" s="13" t="s">
        <v>177</v>
      </c>
      <c r="AT132" s="13" t="s">
        <v>173</v>
      </c>
      <c r="AU132" s="13" t="s">
        <v>70</v>
      </c>
      <c r="AY132" s="13" t="s">
        <v>169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3" t="s">
        <v>77</v>
      </c>
      <c r="BK132" s="194">
        <f>ROUND(I132*H132,1)</f>
        <v>0</v>
      </c>
      <c r="BL132" s="13" t="s">
        <v>168</v>
      </c>
      <c r="BM132" s="13" t="s">
        <v>446</v>
      </c>
    </row>
    <row r="133" spans="2:47" s="1" customFormat="1" ht="12">
      <c r="B133" s="34"/>
      <c r="C133" s="35"/>
      <c r="D133" s="195" t="s">
        <v>171</v>
      </c>
      <c r="E133" s="35"/>
      <c r="F133" s="196" t="s">
        <v>282</v>
      </c>
      <c r="G133" s="35"/>
      <c r="H133" s="35"/>
      <c r="I133" s="139"/>
      <c r="J133" s="35"/>
      <c r="K133" s="35"/>
      <c r="L133" s="39"/>
      <c r="M133" s="197"/>
      <c r="N133" s="75"/>
      <c r="O133" s="75"/>
      <c r="P133" s="75"/>
      <c r="Q133" s="75"/>
      <c r="R133" s="75"/>
      <c r="S133" s="75"/>
      <c r="T133" s="76"/>
      <c r="AT133" s="13" t="s">
        <v>171</v>
      </c>
      <c r="AU133" s="13" t="s">
        <v>70</v>
      </c>
    </row>
    <row r="134" spans="2:65" s="1" customFormat="1" ht="16.5" customHeight="1">
      <c r="B134" s="34"/>
      <c r="C134" s="198" t="s">
        <v>284</v>
      </c>
      <c r="D134" s="198" t="s">
        <v>173</v>
      </c>
      <c r="E134" s="199" t="s">
        <v>285</v>
      </c>
      <c r="F134" s="200" t="s">
        <v>286</v>
      </c>
      <c r="G134" s="201" t="s">
        <v>221</v>
      </c>
      <c r="H134" s="202">
        <v>398</v>
      </c>
      <c r="I134" s="203"/>
      <c r="J134" s="202">
        <f>ROUND(I134*H134,1)</f>
        <v>0</v>
      </c>
      <c r="K134" s="200" t="s">
        <v>1</v>
      </c>
      <c r="L134" s="204"/>
      <c r="M134" s="205" t="s">
        <v>1</v>
      </c>
      <c r="N134" s="206" t="s">
        <v>41</v>
      </c>
      <c r="O134" s="75"/>
      <c r="P134" s="192">
        <f>O134*H134</f>
        <v>0</v>
      </c>
      <c r="Q134" s="192">
        <v>0.0012</v>
      </c>
      <c r="R134" s="192">
        <f>Q134*H134</f>
        <v>0.47759999999999997</v>
      </c>
      <c r="S134" s="192">
        <v>0</v>
      </c>
      <c r="T134" s="193">
        <f>S134*H134</f>
        <v>0</v>
      </c>
      <c r="AR134" s="13" t="s">
        <v>177</v>
      </c>
      <c r="AT134" s="13" t="s">
        <v>173</v>
      </c>
      <c r="AU134" s="13" t="s">
        <v>70</v>
      </c>
      <c r="AY134" s="13" t="s">
        <v>169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3" t="s">
        <v>77</v>
      </c>
      <c r="BK134" s="194">
        <f>ROUND(I134*H134,1)</f>
        <v>0</v>
      </c>
      <c r="BL134" s="13" t="s">
        <v>168</v>
      </c>
      <c r="BM134" s="13" t="s">
        <v>447</v>
      </c>
    </row>
    <row r="135" spans="2:65" s="1" customFormat="1" ht="16.5" customHeight="1">
      <c r="B135" s="34"/>
      <c r="C135" s="198" t="s">
        <v>288</v>
      </c>
      <c r="D135" s="198" t="s">
        <v>173</v>
      </c>
      <c r="E135" s="199" t="s">
        <v>289</v>
      </c>
      <c r="F135" s="200" t="s">
        <v>290</v>
      </c>
      <c r="G135" s="201" t="s">
        <v>221</v>
      </c>
      <c r="H135" s="202">
        <v>395</v>
      </c>
      <c r="I135" s="203"/>
      <c r="J135" s="202">
        <f>ROUND(I135*H135,1)</f>
        <v>0</v>
      </c>
      <c r="K135" s="200" t="s">
        <v>1</v>
      </c>
      <c r="L135" s="204"/>
      <c r="M135" s="205" t="s">
        <v>1</v>
      </c>
      <c r="N135" s="206" t="s">
        <v>41</v>
      </c>
      <c r="O135" s="75"/>
      <c r="P135" s="192">
        <f>O135*H135</f>
        <v>0</v>
      </c>
      <c r="Q135" s="192">
        <v>0.0012</v>
      </c>
      <c r="R135" s="192">
        <f>Q135*H135</f>
        <v>0.474</v>
      </c>
      <c r="S135" s="192">
        <v>0</v>
      </c>
      <c r="T135" s="193">
        <f>S135*H135</f>
        <v>0</v>
      </c>
      <c r="AR135" s="13" t="s">
        <v>177</v>
      </c>
      <c r="AT135" s="13" t="s">
        <v>173</v>
      </c>
      <c r="AU135" s="13" t="s">
        <v>70</v>
      </c>
      <c r="AY135" s="13" t="s">
        <v>169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3" t="s">
        <v>77</v>
      </c>
      <c r="BK135" s="194">
        <f>ROUND(I135*H135,1)</f>
        <v>0</v>
      </c>
      <c r="BL135" s="13" t="s">
        <v>168</v>
      </c>
      <c r="BM135" s="13" t="s">
        <v>448</v>
      </c>
    </row>
    <row r="136" spans="2:47" s="1" customFormat="1" ht="12">
      <c r="B136" s="34"/>
      <c r="C136" s="35"/>
      <c r="D136" s="195" t="s">
        <v>171</v>
      </c>
      <c r="E136" s="35"/>
      <c r="F136" s="196" t="s">
        <v>290</v>
      </c>
      <c r="G136" s="35"/>
      <c r="H136" s="35"/>
      <c r="I136" s="139"/>
      <c r="J136" s="35"/>
      <c r="K136" s="35"/>
      <c r="L136" s="39"/>
      <c r="M136" s="197"/>
      <c r="N136" s="75"/>
      <c r="O136" s="75"/>
      <c r="P136" s="75"/>
      <c r="Q136" s="75"/>
      <c r="R136" s="75"/>
      <c r="S136" s="75"/>
      <c r="T136" s="76"/>
      <c r="AT136" s="13" t="s">
        <v>171</v>
      </c>
      <c r="AU136" s="13" t="s">
        <v>70</v>
      </c>
    </row>
    <row r="137" spans="2:65" s="1" customFormat="1" ht="16.5" customHeight="1">
      <c r="B137" s="34"/>
      <c r="C137" s="198" t="s">
        <v>292</v>
      </c>
      <c r="D137" s="198" t="s">
        <v>173</v>
      </c>
      <c r="E137" s="199" t="s">
        <v>293</v>
      </c>
      <c r="F137" s="200" t="s">
        <v>294</v>
      </c>
      <c r="G137" s="201" t="s">
        <v>221</v>
      </c>
      <c r="H137" s="202">
        <v>105</v>
      </c>
      <c r="I137" s="203"/>
      <c r="J137" s="202">
        <f>ROUND(I137*H137,1)</f>
        <v>0</v>
      </c>
      <c r="K137" s="200" t="s">
        <v>1</v>
      </c>
      <c r="L137" s="204"/>
      <c r="M137" s="205" t="s">
        <v>1</v>
      </c>
      <c r="N137" s="206" t="s">
        <v>41</v>
      </c>
      <c r="O137" s="75"/>
      <c r="P137" s="192">
        <f>O137*H137</f>
        <v>0</v>
      </c>
      <c r="Q137" s="192">
        <v>0.0012</v>
      </c>
      <c r="R137" s="192">
        <f>Q137*H137</f>
        <v>0.126</v>
      </c>
      <c r="S137" s="192">
        <v>0</v>
      </c>
      <c r="T137" s="193">
        <f>S137*H137</f>
        <v>0</v>
      </c>
      <c r="AR137" s="13" t="s">
        <v>177</v>
      </c>
      <c r="AT137" s="13" t="s">
        <v>173</v>
      </c>
      <c r="AU137" s="13" t="s">
        <v>70</v>
      </c>
      <c r="AY137" s="13" t="s">
        <v>169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3" t="s">
        <v>77</v>
      </c>
      <c r="BK137" s="194">
        <f>ROUND(I137*H137,1)</f>
        <v>0</v>
      </c>
      <c r="BL137" s="13" t="s">
        <v>168</v>
      </c>
      <c r="BM137" s="13" t="s">
        <v>449</v>
      </c>
    </row>
    <row r="138" spans="2:47" s="1" customFormat="1" ht="12">
      <c r="B138" s="34"/>
      <c r="C138" s="35"/>
      <c r="D138" s="195" t="s">
        <v>171</v>
      </c>
      <c r="E138" s="35"/>
      <c r="F138" s="196" t="s">
        <v>450</v>
      </c>
      <c r="G138" s="35"/>
      <c r="H138" s="35"/>
      <c r="I138" s="139"/>
      <c r="J138" s="35"/>
      <c r="K138" s="35"/>
      <c r="L138" s="39"/>
      <c r="M138" s="197"/>
      <c r="N138" s="75"/>
      <c r="O138" s="75"/>
      <c r="P138" s="75"/>
      <c r="Q138" s="75"/>
      <c r="R138" s="75"/>
      <c r="S138" s="75"/>
      <c r="T138" s="76"/>
      <c r="AT138" s="13" t="s">
        <v>171</v>
      </c>
      <c r="AU138" s="13" t="s">
        <v>70</v>
      </c>
    </row>
    <row r="139" spans="2:65" s="1" customFormat="1" ht="16.5" customHeight="1">
      <c r="B139" s="34"/>
      <c r="C139" s="198" t="s">
        <v>296</v>
      </c>
      <c r="D139" s="198" t="s">
        <v>173</v>
      </c>
      <c r="E139" s="199" t="s">
        <v>297</v>
      </c>
      <c r="F139" s="200" t="s">
        <v>298</v>
      </c>
      <c r="G139" s="201" t="s">
        <v>221</v>
      </c>
      <c r="H139" s="202">
        <v>130</v>
      </c>
      <c r="I139" s="203"/>
      <c r="J139" s="202">
        <f>ROUND(I139*H139,1)</f>
        <v>0</v>
      </c>
      <c r="K139" s="200" t="s">
        <v>1</v>
      </c>
      <c r="L139" s="204"/>
      <c r="M139" s="205" t="s">
        <v>1</v>
      </c>
      <c r="N139" s="206" t="s">
        <v>41</v>
      </c>
      <c r="O139" s="75"/>
      <c r="P139" s="192">
        <f>O139*H139</f>
        <v>0</v>
      </c>
      <c r="Q139" s="192">
        <v>0.0012</v>
      </c>
      <c r="R139" s="192">
        <f>Q139*H139</f>
        <v>0.156</v>
      </c>
      <c r="S139" s="192">
        <v>0</v>
      </c>
      <c r="T139" s="193">
        <f>S139*H139</f>
        <v>0</v>
      </c>
      <c r="AR139" s="13" t="s">
        <v>177</v>
      </c>
      <c r="AT139" s="13" t="s">
        <v>173</v>
      </c>
      <c r="AU139" s="13" t="s">
        <v>70</v>
      </c>
      <c r="AY139" s="13" t="s">
        <v>169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3" t="s">
        <v>77</v>
      </c>
      <c r="BK139" s="194">
        <f>ROUND(I139*H139,1)</f>
        <v>0</v>
      </c>
      <c r="BL139" s="13" t="s">
        <v>168</v>
      </c>
      <c r="BM139" s="13" t="s">
        <v>451</v>
      </c>
    </row>
    <row r="140" spans="2:47" s="1" customFormat="1" ht="12">
      <c r="B140" s="34"/>
      <c r="C140" s="35"/>
      <c r="D140" s="195" t="s">
        <v>171</v>
      </c>
      <c r="E140" s="35"/>
      <c r="F140" s="196" t="s">
        <v>298</v>
      </c>
      <c r="G140" s="35"/>
      <c r="H140" s="35"/>
      <c r="I140" s="139"/>
      <c r="J140" s="35"/>
      <c r="K140" s="35"/>
      <c r="L140" s="39"/>
      <c r="M140" s="197"/>
      <c r="N140" s="75"/>
      <c r="O140" s="75"/>
      <c r="P140" s="75"/>
      <c r="Q140" s="75"/>
      <c r="R140" s="75"/>
      <c r="S140" s="75"/>
      <c r="T140" s="76"/>
      <c r="AT140" s="13" t="s">
        <v>171</v>
      </c>
      <c r="AU140" s="13" t="s">
        <v>70</v>
      </c>
    </row>
    <row r="141" spans="2:65" s="1" customFormat="1" ht="16.5" customHeight="1">
      <c r="B141" s="34"/>
      <c r="C141" s="198" t="s">
        <v>300</v>
      </c>
      <c r="D141" s="198" t="s">
        <v>173</v>
      </c>
      <c r="E141" s="199" t="s">
        <v>301</v>
      </c>
      <c r="F141" s="200" t="s">
        <v>302</v>
      </c>
      <c r="G141" s="201" t="s">
        <v>221</v>
      </c>
      <c r="H141" s="202">
        <v>205</v>
      </c>
      <c r="I141" s="203"/>
      <c r="J141" s="202">
        <f>ROUND(I141*H141,1)</f>
        <v>0</v>
      </c>
      <c r="K141" s="200" t="s">
        <v>1</v>
      </c>
      <c r="L141" s="204"/>
      <c r="M141" s="205" t="s">
        <v>1</v>
      </c>
      <c r="N141" s="206" t="s">
        <v>41</v>
      </c>
      <c r="O141" s="75"/>
      <c r="P141" s="192">
        <f>O141*H141</f>
        <v>0</v>
      </c>
      <c r="Q141" s="192">
        <v>0.0012</v>
      </c>
      <c r="R141" s="192">
        <f>Q141*H141</f>
        <v>0.24599999999999997</v>
      </c>
      <c r="S141" s="192">
        <v>0</v>
      </c>
      <c r="T141" s="193">
        <f>S141*H141</f>
        <v>0</v>
      </c>
      <c r="AR141" s="13" t="s">
        <v>177</v>
      </c>
      <c r="AT141" s="13" t="s">
        <v>173</v>
      </c>
      <c r="AU141" s="13" t="s">
        <v>70</v>
      </c>
      <c r="AY141" s="13" t="s">
        <v>169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3" t="s">
        <v>77</v>
      </c>
      <c r="BK141" s="194">
        <f>ROUND(I141*H141,1)</f>
        <v>0</v>
      </c>
      <c r="BL141" s="13" t="s">
        <v>168</v>
      </c>
      <c r="BM141" s="13" t="s">
        <v>452</v>
      </c>
    </row>
    <row r="142" spans="2:47" s="1" customFormat="1" ht="12">
      <c r="B142" s="34"/>
      <c r="C142" s="35"/>
      <c r="D142" s="195" t="s">
        <v>171</v>
      </c>
      <c r="E142" s="35"/>
      <c r="F142" s="196" t="s">
        <v>302</v>
      </c>
      <c r="G142" s="35"/>
      <c r="H142" s="35"/>
      <c r="I142" s="139"/>
      <c r="J142" s="35"/>
      <c r="K142" s="35"/>
      <c r="L142" s="39"/>
      <c r="M142" s="197"/>
      <c r="N142" s="75"/>
      <c r="O142" s="75"/>
      <c r="P142" s="75"/>
      <c r="Q142" s="75"/>
      <c r="R142" s="75"/>
      <c r="S142" s="75"/>
      <c r="T142" s="76"/>
      <c r="AT142" s="13" t="s">
        <v>171</v>
      </c>
      <c r="AU142" s="13" t="s">
        <v>70</v>
      </c>
    </row>
    <row r="143" spans="2:65" s="1" customFormat="1" ht="16.5" customHeight="1">
      <c r="B143" s="34"/>
      <c r="C143" s="198" t="s">
        <v>304</v>
      </c>
      <c r="D143" s="198" t="s">
        <v>173</v>
      </c>
      <c r="E143" s="199" t="s">
        <v>453</v>
      </c>
      <c r="F143" s="200" t="s">
        <v>454</v>
      </c>
      <c r="G143" s="201" t="s">
        <v>221</v>
      </c>
      <c r="H143" s="202">
        <v>391</v>
      </c>
      <c r="I143" s="203"/>
      <c r="J143" s="202">
        <f>ROUND(I143*H143,1)</f>
        <v>0</v>
      </c>
      <c r="K143" s="200" t="s">
        <v>1</v>
      </c>
      <c r="L143" s="204"/>
      <c r="M143" s="205" t="s">
        <v>1</v>
      </c>
      <c r="N143" s="206" t="s">
        <v>41</v>
      </c>
      <c r="O143" s="75"/>
      <c r="P143" s="192">
        <f>O143*H143</f>
        <v>0</v>
      </c>
      <c r="Q143" s="192">
        <v>0.0012</v>
      </c>
      <c r="R143" s="192">
        <f>Q143*H143</f>
        <v>0.46919999999999995</v>
      </c>
      <c r="S143" s="192">
        <v>0</v>
      </c>
      <c r="T143" s="193">
        <f>S143*H143</f>
        <v>0</v>
      </c>
      <c r="AR143" s="13" t="s">
        <v>177</v>
      </c>
      <c r="AT143" s="13" t="s">
        <v>173</v>
      </c>
      <c r="AU143" s="13" t="s">
        <v>70</v>
      </c>
      <c r="AY143" s="13" t="s">
        <v>169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3" t="s">
        <v>77</v>
      </c>
      <c r="BK143" s="194">
        <f>ROUND(I143*H143,1)</f>
        <v>0</v>
      </c>
      <c r="BL143" s="13" t="s">
        <v>168</v>
      </c>
      <c r="BM143" s="13" t="s">
        <v>455</v>
      </c>
    </row>
    <row r="144" spans="2:47" s="1" customFormat="1" ht="12">
      <c r="B144" s="34"/>
      <c r="C144" s="35"/>
      <c r="D144" s="195" t="s">
        <v>171</v>
      </c>
      <c r="E144" s="35"/>
      <c r="F144" s="196" t="s">
        <v>454</v>
      </c>
      <c r="G144" s="35"/>
      <c r="H144" s="35"/>
      <c r="I144" s="139"/>
      <c r="J144" s="35"/>
      <c r="K144" s="35"/>
      <c r="L144" s="39"/>
      <c r="M144" s="197"/>
      <c r="N144" s="75"/>
      <c r="O144" s="75"/>
      <c r="P144" s="75"/>
      <c r="Q144" s="75"/>
      <c r="R144" s="75"/>
      <c r="S144" s="75"/>
      <c r="T144" s="76"/>
      <c r="AT144" s="13" t="s">
        <v>171</v>
      </c>
      <c r="AU144" s="13" t="s">
        <v>70</v>
      </c>
    </row>
    <row r="145" spans="2:65" s="1" customFormat="1" ht="16.5" customHeight="1">
      <c r="B145" s="34"/>
      <c r="C145" s="184" t="s">
        <v>309</v>
      </c>
      <c r="D145" s="184" t="s">
        <v>163</v>
      </c>
      <c r="E145" s="185" t="s">
        <v>310</v>
      </c>
      <c r="F145" s="186" t="s">
        <v>311</v>
      </c>
      <c r="G145" s="187" t="s">
        <v>312</v>
      </c>
      <c r="H145" s="188">
        <v>20.34</v>
      </c>
      <c r="I145" s="189"/>
      <c r="J145" s="188">
        <f>ROUND(I145*H145,1)</f>
        <v>0</v>
      </c>
      <c r="K145" s="186" t="s">
        <v>167</v>
      </c>
      <c r="L145" s="39"/>
      <c r="M145" s="190" t="s">
        <v>1</v>
      </c>
      <c r="N145" s="191" t="s">
        <v>41</v>
      </c>
      <c r="O145" s="75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3" t="s">
        <v>168</v>
      </c>
      <c r="AT145" s="13" t="s">
        <v>163</v>
      </c>
      <c r="AU145" s="13" t="s">
        <v>70</v>
      </c>
      <c r="AY145" s="13" t="s">
        <v>169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3" t="s">
        <v>77</v>
      </c>
      <c r="BK145" s="194">
        <f>ROUND(I145*H145,1)</f>
        <v>0</v>
      </c>
      <c r="BL145" s="13" t="s">
        <v>168</v>
      </c>
      <c r="BM145" s="13" t="s">
        <v>456</v>
      </c>
    </row>
    <row r="146" spans="2:47" s="1" customFormat="1" ht="12">
      <c r="B146" s="34"/>
      <c r="C146" s="35"/>
      <c r="D146" s="195" t="s">
        <v>171</v>
      </c>
      <c r="E146" s="35"/>
      <c r="F146" s="196" t="s">
        <v>314</v>
      </c>
      <c r="G146" s="35"/>
      <c r="H146" s="35"/>
      <c r="I146" s="139"/>
      <c r="J146" s="35"/>
      <c r="K146" s="35"/>
      <c r="L146" s="39"/>
      <c r="M146" s="197"/>
      <c r="N146" s="75"/>
      <c r="O146" s="75"/>
      <c r="P146" s="75"/>
      <c r="Q146" s="75"/>
      <c r="R146" s="75"/>
      <c r="S146" s="75"/>
      <c r="T146" s="76"/>
      <c r="AT146" s="13" t="s">
        <v>171</v>
      </c>
      <c r="AU146" s="13" t="s">
        <v>70</v>
      </c>
    </row>
    <row r="147" spans="2:51" s="9" customFormat="1" ht="12">
      <c r="B147" s="207"/>
      <c r="C147" s="208"/>
      <c r="D147" s="195" t="s">
        <v>180</v>
      </c>
      <c r="E147" s="209" t="s">
        <v>1</v>
      </c>
      <c r="F147" s="210" t="s">
        <v>457</v>
      </c>
      <c r="G147" s="208"/>
      <c r="H147" s="211">
        <v>20.34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180</v>
      </c>
      <c r="AU147" s="217" t="s">
        <v>70</v>
      </c>
      <c r="AV147" s="9" t="s">
        <v>79</v>
      </c>
      <c r="AW147" s="9" t="s">
        <v>32</v>
      </c>
      <c r="AX147" s="9" t="s">
        <v>77</v>
      </c>
      <c r="AY147" s="217" t="s">
        <v>169</v>
      </c>
    </row>
    <row r="148" spans="2:65" s="1" customFormat="1" ht="16.5" customHeight="1">
      <c r="B148" s="34"/>
      <c r="C148" s="184" t="s">
        <v>316</v>
      </c>
      <c r="D148" s="184" t="s">
        <v>163</v>
      </c>
      <c r="E148" s="185" t="s">
        <v>305</v>
      </c>
      <c r="F148" s="186" t="s">
        <v>458</v>
      </c>
      <c r="G148" s="187" t="s">
        <v>221</v>
      </c>
      <c r="H148" s="188">
        <v>1577</v>
      </c>
      <c r="I148" s="189"/>
      <c r="J148" s="188">
        <f>ROUND(I148*H148,1)</f>
        <v>0</v>
      </c>
      <c r="K148" s="186" t="s">
        <v>1</v>
      </c>
      <c r="L148" s="39"/>
      <c r="M148" s="190" t="s">
        <v>1</v>
      </c>
      <c r="N148" s="191" t="s">
        <v>41</v>
      </c>
      <c r="O148" s="75"/>
      <c r="P148" s="192">
        <f>O148*H148</f>
        <v>0</v>
      </c>
      <c r="Q148" s="192">
        <v>0.0026</v>
      </c>
      <c r="R148" s="192">
        <f>Q148*H148</f>
        <v>4.1002</v>
      </c>
      <c r="S148" s="192">
        <v>0</v>
      </c>
      <c r="T148" s="193">
        <f>S148*H148</f>
        <v>0</v>
      </c>
      <c r="AR148" s="13" t="s">
        <v>168</v>
      </c>
      <c r="AT148" s="13" t="s">
        <v>163</v>
      </c>
      <c r="AU148" s="13" t="s">
        <v>70</v>
      </c>
      <c r="AY148" s="13" t="s">
        <v>169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3" t="s">
        <v>77</v>
      </c>
      <c r="BK148" s="194">
        <f>ROUND(I148*H148,1)</f>
        <v>0</v>
      </c>
      <c r="BL148" s="13" t="s">
        <v>168</v>
      </c>
      <c r="BM148" s="13" t="s">
        <v>459</v>
      </c>
    </row>
    <row r="149" spans="2:47" s="1" customFormat="1" ht="12">
      <c r="B149" s="34"/>
      <c r="C149" s="35"/>
      <c r="D149" s="195" t="s">
        <v>171</v>
      </c>
      <c r="E149" s="35"/>
      <c r="F149" s="196" t="s">
        <v>308</v>
      </c>
      <c r="G149" s="35"/>
      <c r="H149" s="35"/>
      <c r="I149" s="139"/>
      <c r="J149" s="35"/>
      <c r="K149" s="35"/>
      <c r="L149" s="39"/>
      <c r="M149" s="197"/>
      <c r="N149" s="75"/>
      <c r="O149" s="75"/>
      <c r="P149" s="75"/>
      <c r="Q149" s="75"/>
      <c r="R149" s="75"/>
      <c r="S149" s="75"/>
      <c r="T149" s="76"/>
      <c r="AT149" s="13" t="s">
        <v>171</v>
      </c>
      <c r="AU149" s="13" t="s">
        <v>70</v>
      </c>
    </row>
    <row r="150" spans="2:65" s="1" customFormat="1" ht="16.5" customHeight="1">
      <c r="B150" s="34"/>
      <c r="C150" s="184" t="s">
        <v>322</v>
      </c>
      <c r="D150" s="184" t="s">
        <v>163</v>
      </c>
      <c r="E150" s="185" t="s">
        <v>317</v>
      </c>
      <c r="F150" s="186" t="s">
        <v>318</v>
      </c>
      <c r="G150" s="187" t="s">
        <v>312</v>
      </c>
      <c r="H150" s="188">
        <v>15.77</v>
      </c>
      <c r="I150" s="189"/>
      <c r="J150" s="188">
        <f>ROUND(I150*H150,1)</f>
        <v>0</v>
      </c>
      <c r="K150" s="186" t="s">
        <v>209</v>
      </c>
      <c r="L150" s="39"/>
      <c r="M150" s="190" t="s">
        <v>1</v>
      </c>
      <c r="N150" s="191" t="s">
        <v>41</v>
      </c>
      <c r="O150" s="75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13" t="s">
        <v>168</v>
      </c>
      <c r="AT150" s="13" t="s">
        <v>163</v>
      </c>
      <c r="AU150" s="13" t="s">
        <v>70</v>
      </c>
      <c r="AY150" s="13" t="s">
        <v>169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3" t="s">
        <v>77</v>
      </c>
      <c r="BK150" s="194">
        <f>ROUND(I150*H150,1)</f>
        <v>0</v>
      </c>
      <c r="BL150" s="13" t="s">
        <v>168</v>
      </c>
      <c r="BM150" s="13" t="s">
        <v>460</v>
      </c>
    </row>
    <row r="151" spans="2:47" s="1" customFormat="1" ht="12">
      <c r="B151" s="34"/>
      <c r="C151" s="35"/>
      <c r="D151" s="195" t="s">
        <v>171</v>
      </c>
      <c r="E151" s="35"/>
      <c r="F151" s="196" t="s">
        <v>320</v>
      </c>
      <c r="G151" s="35"/>
      <c r="H151" s="35"/>
      <c r="I151" s="139"/>
      <c r="J151" s="35"/>
      <c r="K151" s="35"/>
      <c r="L151" s="39"/>
      <c r="M151" s="197"/>
      <c r="N151" s="75"/>
      <c r="O151" s="75"/>
      <c r="P151" s="75"/>
      <c r="Q151" s="75"/>
      <c r="R151" s="75"/>
      <c r="S151" s="75"/>
      <c r="T151" s="76"/>
      <c r="AT151" s="13" t="s">
        <v>171</v>
      </c>
      <c r="AU151" s="13" t="s">
        <v>70</v>
      </c>
    </row>
    <row r="152" spans="2:51" s="9" customFormat="1" ht="12">
      <c r="B152" s="207"/>
      <c r="C152" s="208"/>
      <c r="D152" s="195" t="s">
        <v>180</v>
      </c>
      <c r="E152" s="209" t="s">
        <v>1</v>
      </c>
      <c r="F152" s="210" t="s">
        <v>461</v>
      </c>
      <c r="G152" s="208"/>
      <c r="H152" s="211">
        <v>15.77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180</v>
      </c>
      <c r="AU152" s="217" t="s">
        <v>70</v>
      </c>
      <c r="AV152" s="9" t="s">
        <v>79</v>
      </c>
      <c r="AW152" s="9" t="s">
        <v>32</v>
      </c>
      <c r="AX152" s="9" t="s">
        <v>77</v>
      </c>
      <c r="AY152" s="217" t="s">
        <v>169</v>
      </c>
    </row>
    <row r="153" spans="2:65" s="1" customFormat="1" ht="16.5" customHeight="1">
      <c r="B153" s="34"/>
      <c r="C153" s="184" t="s">
        <v>327</v>
      </c>
      <c r="D153" s="184" t="s">
        <v>163</v>
      </c>
      <c r="E153" s="185" t="s">
        <v>323</v>
      </c>
      <c r="F153" s="186" t="s">
        <v>324</v>
      </c>
      <c r="G153" s="187" t="s">
        <v>166</v>
      </c>
      <c r="H153" s="188">
        <v>3611</v>
      </c>
      <c r="I153" s="189"/>
      <c r="J153" s="188">
        <f>ROUND(I153*H153,1)</f>
        <v>0</v>
      </c>
      <c r="K153" s="186" t="s">
        <v>167</v>
      </c>
      <c r="L153" s="39"/>
      <c r="M153" s="190" t="s">
        <v>1</v>
      </c>
      <c r="N153" s="191" t="s">
        <v>41</v>
      </c>
      <c r="O153" s="75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3" t="s">
        <v>168</v>
      </c>
      <c r="AT153" s="13" t="s">
        <v>163</v>
      </c>
      <c r="AU153" s="13" t="s">
        <v>70</v>
      </c>
      <c r="AY153" s="13" t="s">
        <v>169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3" t="s">
        <v>77</v>
      </c>
      <c r="BK153" s="194">
        <f>ROUND(I153*H153,1)</f>
        <v>0</v>
      </c>
      <c r="BL153" s="13" t="s">
        <v>168</v>
      </c>
      <c r="BM153" s="13" t="s">
        <v>462</v>
      </c>
    </row>
    <row r="154" spans="2:47" s="1" customFormat="1" ht="12">
      <c r="B154" s="34"/>
      <c r="C154" s="35"/>
      <c r="D154" s="195" t="s">
        <v>171</v>
      </c>
      <c r="E154" s="35"/>
      <c r="F154" s="196" t="s">
        <v>326</v>
      </c>
      <c r="G154" s="35"/>
      <c r="H154" s="35"/>
      <c r="I154" s="139"/>
      <c r="J154" s="35"/>
      <c r="K154" s="35"/>
      <c r="L154" s="39"/>
      <c r="M154" s="197"/>
      <c r="N154" s="75"/>
      <c r="O154" s="75"/>
      <c r="P154" s="75"/>
      <c r="Q154" s="75"/>
      <c r="R154" s="75"/>
      <c r="S154" s="75"/>
      <c r="T154" s="76"/>
      <c r="AT154" s="13" t="s">
        <v>171</v>
      </c>
      <c r="AU154" s="13" t="s">
        <v>70</v>
      </c>
    </row>
    <row r="155" spans="2:65" s="1" customFormat="1" ht="16.5" customHeight="1">
      <c r="B155" s="34"/>
      <c r="C155" s="198" t="s">
        <v>333</v>
      </c>
      <c r="D155" s="198" t="s">
        <v>173</v>
      </c>
      <c r="E155" s="199" t="s">
        <v>328</v>
      </c>
      <c r="F155" s="200" t="s">
        <v>329</v>
      </c>
      <c r="G155" s="201" t="s">
        <v>330</v>
      </c>
      <c r="H155" s="202">
        <v>361.1</v>
      </c>
      <c r="I155" s="203"/>
      <c r="J155" s="202">
        <f>ROUND(I155*H155,1)</f>
        <v>0</v>
      </c>
      <c r="K155" s="200" t="s">
        <v>1</v>
      </c>
      <c r="L155" s="204"/>
      <c r="M155" s="205" t="s">
        <v>1</v>
      </c>
      <c r="N155" s="206" t="s">
        <v>41</v>
      </c>
      <c r="O155" s="75"/>
      <c r="P155" s="192">
        <f>O155*H155</f>
        <v>0</v>
      </c>
      <c r="Q155" s="192">
        <v>0.2</v>
      </c>
      <c r="R155" s="192">
        <f>Q155*H155</f>
        <v>72.22000000000001</v>
      </c>
      <c r="S155" s="192">
        <v>0</v>
      </c>
      <c r="T155" s="193">
        <f>S155*H155</f>
        <v>0</v>
      </c>
      <c r="AR155" s="13" t="s">
        <v>177</v>
      </c>
      <c r="AT155" s="13" t="s">
        <v>173</v>
      </c>
      <c r="AU155" s="13" t="s">
        <v>70</v>
      </c>
      <c r="AY155" s="13" t="s">
        <v>169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3" t="s">
        <v>77</v>
      </c>
      <c r="BK155" s="194">
        <f>ROUND(I155*H155,1)</f>
        <v>0</v>
      </c>
      <c r="BL155" s="13" t="s">
        <v>168</v>
      </c>
      <c r="BM155" s="13" t="s">
        <v>463</v>
      </c>
    </row>
    <row r="156" spans="2:47" s="1" customFormat="1" ht="12">
      <c r="B156" s="34"/>
      <c r="C156" s="35"/>
      <c r="D156" s="195" t="s">
        <v>171</v>
      </c>
      <c r="E156" s="35"/>
      <c r="F156" s="196" t="s">
        <v>329</v>
      </c>
      <c r="G156" s="35"/>
      <c r="H156" s="35"/>
      <c r="I156" s="139"/>
      <c r="J156" s="35"/>
      <c r="K156" s="35"/>
      <c r="L156" s="39"/>
      <c r="M156" s="197"/>
      <c r="N156" s="75"/>
      <c r="O156" s="75"/>
      <c r="P156" s="75"/>
      <c r="Q156" s="75"/>
      <c r="R156" s="75"/>
      <c r="S156" s="75"/>
      <c r="T156" s="76"/>
      <c r="AT156" s="13" t="s">
        <v>171</v>
      </c>
      <c r="AU156" s="13" t="s">
        <v>70</v>
      </c>
    </row>
    <row r="157" spans="2:51" s="9" customFormat="1" ht="12">
      <c r="B157" s="207"/>
      <c r="C157" s="208"/>
      <c r="D157" s="195" t="s">
        <v>180</v>
      </c>
      <c r="E157" s="209" t="s">
        <v>1</v>
      </c>
      <c r="F157" s="210" t="s">
        <v>464</v>
      </c>
      <c r="G157" s="208"/>
      <c r="H157" s="211">
        <v>361.1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180</v>
      </c>
      <c r="AU157" s="217" t="s">
        <v>70</v>
      </c>
      <c r="AV157" s="9" t="s">
        <v>79</v>
      </c>
      <c r="AW157" s="9" t="s">
        <v>32</v>
      </c>
      <c r="AX157" s="9" t="s">
        <v>77</v>
      </c>
      <c r="AY157" s="217" t="s">
        <v>169</v>
      </c>
    </row>
    <row r="158" spans="2:65" s="1" customFormat="1" ht="16.5" customHeight="1">
      <c r="B158" s="34"/>
      <c r="C158" s="184" t="s">
        <v>339</v>
      </c>
      <c r="D158" s="184" t="s">
        <v>163</v>
      </c>
      <c r="E158" s="185" t="s">
        <v>334</v>
      </c>
      <c r="F158" s="186" t="s">
        <v>335</v>
      </c>
      <c r="G158" s="187" t="s">
        <v>330</v>
      </c>
      <c r="H158" s="188">
        <v>67.65</v>
      </c>
      <c r="I158" s="189"/>
      <c r="J158" s="188">
        <f>ROUND(I158*H158,1)</f>
        <v>0</v>
      </c>
      <c r="K158" s="186" t="s">
        <v>167</v>
      </c>
      <c r="L158" s="39"/>
      <c r="M158" s="190" t="s">
        <v>1</v>
      </c>
      <c r="N158" s="191" t="s">
        <v>41</v>
      </c>
      <c r="O158" s="75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13" t="s">
        <v>168</v>
      </c>
      <c r="AT158" s="13" t="s">
        <v>163</v>
      </c>
      <c r="AU158" s="13" t="s">
        <v>70</v>
      </c>
      <c r="AY158" s="13" t="s">
        <v>169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3" t="s">
        <v>77</v>
      </c>
      <c r="BK158" s="194">
        <f>ROUND(I158*H158,1)</f>
        <v>0</v>
      </c>
      <c r="BL158" s="13" t="s">
        <v>168</v>
      </c>
      <c r="BM158" s="13" t="s">
        <v>465</v>
      </c>
    </row>
    <row r="159" spans="2:47" s="1" customFormat="1" ht="12">
      <c r="B159" s="34"/>
      <c r="C159" s="35"/>
      <c r="D159" s="195" t="s">
        <v>171</v>
      </c>
      <c r="E159" s="35"/>
      <c r="F159" s="196" t="s">
        <v>337</v>
      </c>
      <c r="G159" s="35"/>
      <c r="H159" s="35"/>
      <c r="I159" s="139"/>
      <c r="J159" s="35"/>
      <c r="K159" s="35"/>
      <c r="L159" s="39"/>
      <c r="M159" s="197"/>
      <c r="N159" s="75"/>
      <c r="O159" s="75"/>
      <c r="P159" s="75"/>
      <c r="Q159" s="75"/>
      <c r="R159" s="75"/>
      <c r="S159" s="75"/>
      <c r="T159" s="76"/>
      <c r="AT159" s="13" t="s">
        <v>171</v>
      </c>
      <c r="AU159" s="13" t="s">
        <v>70</v>
      </c>
    </row>
    <row r="160" spans="2:51" s="9" customFormat="1" ht="12">
      <c r="B160" s="207"/>
      <c r="C160" s="208"/>
      <c r="D160" s="195" t="s">
        <v>180</v>
      </c>
      <c r="E160" s="209" t="s">
        <v>1</v>
      </c>
      <c r="F160" s="210" t="s">
        <v>466</v>
      </c>
      <c r="G160" s="208"/>
      <c r="H160" s="211">
        <v>67.65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180</v>
      </c>
      <c r="AU160" s="217" t="s">
        <v>70</v>
      </c>
      <c r="AV160" s="9" t="s">
        <v>79</v>
      </c>
      <c r="AW160" s="9" t="s">
        <v>32</v>
      </c>
      <c r="AX160" s="9" t="s">
        <v>77</v>
      </c>
      <c r="AY160" s="217" t="s">
        <v>169</v>
      </c>
    </row>
    <row r="161" spans="2:65" s="1" customFormat="1" ht="16.5" customHeight="1">
      <c r="B161" s="34"/>
      <c r="C161" s="184" t="s">
        <v>345</v>
      </c>
      <c r="D161" s="184" t="s">
        <v>163</v>
      </c>
      <c r="E161" s="185" t="s">
        <v>340</v>
      </c>
      <c r="F161" s="186" t="s">
        <v>341</v>
      </c>
      <c r="G161" s="187" t="s">
        <v>330</v>
      </c>
      <c r="H161" s="188">
        <v>67.65</v>
      </c>
      <c r="I161" s="189"/>
      <c r="J161" s="188">
        <f>ROUND(I161*H161,1)</f>
        <v>0</v>
      </c>
      <c r="K161" s="186" t="s">
        <v>167</v>
      </c>
      <c r="L161" s="39"/>
      <c r="M161" s="190" t="s">
        <v>1</v>
      </c>
      <c r="N161" s="191" t="s">
        <v>41</v>
      </c>
      <c r="O161" s="75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13" t="s">
        <v>168</v>
      </c>
      <c r="AT161" s="13" t="s">
        <v>163</v>
      </c>
      <c r="AU161" s="13" t="s">
        <v>70</v>
      </c>
      <c r="AY161" s="13" t="s">
        <v>169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3" t="s">
        <v>77</v>
      </c>
      <c r="BK161" s="194">
        <f>ROUND(I161*H161,1)</f>
        <v>0</v>
      </c>
      <c r="BL161" s="13" t="s">
        <v>168</v>
      </c>
      <c r="BM161" s="13" t="s">
        <v>467</v>
      </c>
    </row>
    <row r="162" spans="2:47" s="1" customFormat="1" ht="12">
      <c r="B162" s="34"/>
      <c r="C162" s="35"/>
      <c r="D162" s="195" t="s">
        <v>171</v>
      </c>
      <c r="E162" s="35"/>
      <c r="F162" s="196" t="s">
        <v>343</v>
      </c>
      <c r="G162" s="35"/>
      <c r="H162" s="35"/>
      <c r="I162" s="139"/>
      <c r="J162" s="35"/>
      <c r="K162" s="35"/>
      <c r="L162" s="39"/>
      <c r="M162" s="197"/>
      <c r="N162" s="75"/>
      <c r="O162" s="75"/>
      <c r="P162" s="75"/>
      <c r="Q162" s="75"/>
      <c r="R162" s="75"/>
      <c r="S162" s="75"/>
      <c r="T162" s="76"/>
      <c r="AT162" s="13" t="s">
        <v>171</v>
      </c>
      <c r="AU162" s="13" t="s">
        <v>70</v>
      </c>
    </row>
    <row r="163" spans="2:51" s="9" customFormat="1" ht="12">
      <c r="B163" s="207"/>
      <c r="C163" s="208"/>
      <c r="D163" s="195" t="s">
        <v>180</v>
      </c>
      <c r="E163" s="209" t="s">
        <v>1</v>
      </c>
      <c r="F163" s="210" t="s">
        <v>468</v>
      </c>
      <c r="G163" s="208"/>
      <c r="H163" s="211">
        <v>67.65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180</v>
      </c>
      <c r="AU163" s="217" t="s">
        <v>70</v>
      </c>
      <c r="AV163" s="9" t="s">
        <v>79</v>
      </c>
      <c r="AW163" s="9" t="s">
        <v>32</v>
      </c>
      <c r="AX163" s="9" t="s">
        <v>77</v>
      </c>
      <c r="AY163" s="217" t="s">
        <v>169</v>
      </c>
    </row>
    <row r="164" spans="2:65" s="1" customFormat="1" ht="16.5" customHeight="1">
      <c r="B164" s="34"/>
      <c r="C164" s="184" t="s">
        <v>351</v>
      </c>
      <c r="D164" s="184" t="s">
        <v>163</v>
      </c>
      <c r="E164" s="185" t="s">
        <v>346</v>
      </c>
      <c r="F164" s="186" t="s">
        <v>347</v>
      </c>
      <c r="G164" s="187" t="s">
        <v>330</v>
      </c>
      <c r="H164" s="188">
        <v>270.6</v>
      </c>
      <c r="I164" s="189"/>
      <c r="J164" s="188">
        <f>ROUND(I164*H164,1)</f>
        <v>0</v>
      </c>
      <c r="K164" s="186" t="s">
        <v>167</v>
      </c>
      <c r="L164" s="39"/>
      <c r="M164" s="190" t="s">
        <v>1</v>
      </c>
      <c r="N164" s="191" t="s">
        <v>41</v>
      </c>
      <c r="O164" s="75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13" t="s">
        <v>168</v>
      </c>
      <c r="AT164" s="13" t="s">
        <v>163</v>
      </c>
      <c r="AU164" s="13" t="s">
        <v>70</v>
      </c>
      <c r="AY164" s="13" t="s">
        <v>169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3" t="s">
        <v>77</v>
      </c>
      <c r="BK164" s="194">
        <f>ROUND(I164*H164,1)</f>
        <v>0</v>
      </c>
      <c r="BL164" s="13" t="s">
        <v>168</v>
      </c>
      <c r="BM164" s="13" t="s">
        <v>469</v>
      </c>
    </row>
    <row r="165" spans="2:47" s="1" customFormat="1" ht="12">
      <c r="B165" s="34"/>
      <c r="C165" s="35"/>
      <c r="D165" s="195" t="s">
        <v>171</v>
      </c>
      <c r="E165" s="35"/>
      <c r="F165" s="196" t="s">
        <v>349</v>
      </c>
      <c r="G165" s="35"/>
      <c r="H165" s="35"/>
      <c r="I165" s="139"/>
      <c r="J165" s="35"/>
      <c r="K165" s="35"/>
      <c r="L165" s="39"/>
      <c r="M165" s="197"/>
      <c r="N165" s="75"/>
      <c r="O165" s="75"/>
      <c r="P165" s="75"/>
      <c r="Q165" s="75"/>
      <c r="R165" s="75"/>
      <c r="S165" s="75"/>
      <c r="T165" s="76"/>
      <c r="AT165" s="13" t="s">
        <v>171</v>
      </c>
      <c r="AU165" s="13" t="s">
        <v>70</v>
      </c>
    </row>
    <row r="166" spans="2:51" s="9" customFormat="1" ht="12">
      <c r="B166" s="207"/>
      <c r="C166" s="208"/>
      <c r="D166" s="195" t="s">
        <v>180</v>
      </c>
      <c r="E166" s="209" t="s">
        <v>1</v>
      </c>
      <c r="F166" s="210" t="s">
        <v>470</v>
      </c>
      <c r="G166" s="208"/>
      <c r="H166" s="211">
        <v>270.6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180</v>
      </c>
      <c r="AU166" s="217" t="s">
        <v>70</v>
      </c>
      <c r="AV166" s="9" t="s">
        <v>79</v>
      </c>
      <c r="AW166" s="9" t="s">
        <v>32</v>
      </c>
      <c r="AX166" s="9" t="s">
        <v>77</v>
      </c>
      <c r="AY166" s="217" t="s">
        <v>169</v>
      </c>
    </row>
    <row r="167" spans="2:65" s="1" customFormat="1" ht="16.5" customHeight="1">
      <c r="B167" s="34"/>
      <c r="C167" s="184" t="s">
        <v>358</v>
      </c>
      <c r="D167" s="184" t="s">
        <v>163</v>
      </c>
      <c r="E167" s="185" t="s">
        <v>352</v>
      </c>
      <c r="F167" s="186" t="s">
        <v>353</v>
      </c>
      <c r="G167" s="187" t="s">
        <v>354</v>
      </c>
      <c r="H167" s="188">
        <v>2406</v>
      </c>
      <c r="I167" s="189"/>
      <c r="J167" s="188">
        <f>ROUND(I167*H167,1)</f>
        <v>0</v>
      </c>
      <c r="K167" s="186" t="s">
        <v>167</v>
      </c>
      <c r="L167" s="39"/>
      <c r="M167" s="190" t="s">
        <v>1</v>
      </c>
      <c r="N167" s="191" t="s">
        <v>41</v>
      </c>
      <c r="O167" s="75"/>
      <c r="P167" s="192">
        <f>O167*H167</f>
        <v>0</v>
      </c>
      <c r="Q167" s="192">
        <v>0.00682</v>
      </c>
      <c r="R167" s="192">
        <f>Q167*H167</f>
        <v>16.40892</v>
      </c>
      <c r="S167" s="192">
        <v>0</v>
      </c>
      <c r="T167" s="193">
        <f>S167*H167</f>
        <v>0</v>
      </c>
      <c r="AR167" s="13" t="s">
        <v>168</v>
      </c>
      <c r="AT167" s="13" t="s">
        <v>163</v>
      </c>
      <c r="AU167" s="13" t="s">
        <v>70</v>
      </c>
      <c r="AY167" s="13" t="s">
        <v>169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3" t="s">
        <v>77</v>
      </c>
      <c r="BK167" s="194">
        <f>ROUND(I167*H167,1)</f>
        <v>0</v>
      </c>
      <c r="BL167" s="13" t="s">
        <v>168</v>
      </c>
      <c r="BM167" s="13" t="s">
        <v>471</v>
      </c>
    </row>
    <row r="168" spans="2:47" s="1" customFormat="1" ht="12">
      <c r="B168" s="34"/>
      <c r="C168" s="35"/>
      <c r="D168" s="195" t="s">
        <v>171</v>
      </c>
      <c r="E168" s="35"/>
      <c r="F168" s="196" t="s">
        <v>356</v>
      </c>
      <c r="G168" s="35"/>
      <c r="H168" s="35"/>
      <c r="I168" s="139"/>
      <c r="J168" s="35"/>
      <c r="K168" s="35"/>
      <c r="L168" s="39"/>
      <c r="M168" s="197"/>
      <c r="N168" s="75"/>
      <c r="O168" s="75"/>
      <c r="P168" s="75"/>
      <c r="Q168" s="75"/>
      <c r="R168" s="75"/>
      <c r="S168" s="75"/>
      <c r="T168" s="76"/>
      <c r="AT168" s="13" t="s">
        <v>171</v>
      </c>
      <c r="AU168" s="13" t="s">
        <v>70</v>
      </c>
    </row>
    <row r="169" spans="2:51" s="9" customFormat="1" ht="12">
      <c r="B169" s="207"/>
      <c r="C169" s="208"/>
      <c r="D169" s="195" t="s">
        <v>180</v>
      </c>
      <c r="E169" s="209" t="s">
        <v>1</v>
      </c>
      <c r="F169" s="210" t="s">
        <v>472</v>
      </c>
      <c r="G169" s="208"/>
      <c r="H169" s="211">
        <v>2406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180</v>
      </c>
      <c r="AU169" s="217" t="s">
        <v>70</v>
      </c>
      <c r="AV169" s="9" t="s">
        <v>79</v>
      </c>
      <c r="AW169" s="9" t="s">
        <v>32</v>
      </c>
      <c r="AX169" s="9" t="s">
        <v>77</v>
      </c>
      <c r="AY169" s="217" t="s">
        <v>169</v>
      </c>
    </row>
    <row r="170" spans="2:65" s="1" customFormat="1" ht="16.5" customHeight="1">
      <c r="B170" s="34"/>
      <c r="C170" s="184" t="s">
        <v>363</v>
      </c>
      <c r="D170" s="184" t="s">
        <v>163</v>
      </c>
      <c r="E170" s="185" t="s">
        <v>359</v>
      </c>
      <c r="F170" s="186" t="s">
        <v>360</v>
      </c>
      <c r="G170" s="187" t="s">
        <v>354</v>
      </c>
      <c r="H170" s="188">
        <v>72</v>
      </c>
      <c r="I170" s="189"/>
      <c r="J170" s="188">
        <f>ROUND(I170*H170,1)</f>
        <v>0</v>
      </c>
      <c r="K170" s="186" t="s">
        <v>167</v>
      </c>
      <c r="L170" s="39"/>
      <c r="M170" s="190" t="s">
        <v>1</v>
      </c>
      <c r="N170" s="191" t="s">
        <v>41</v>
      </c>
      <c r="O170" s="75"/>
      <c r="P170" s="192">
        <f>O170*H170</f>
        <v>0</v>
      </c>
      <c r="Q170" s="192">
        <v>0.07417</v>
      </c>
      <c r="R170" s="192">
        <f>Q170*H170</f>
        <v>5.34024</v>
      </c>
      <c r="S170" s="192">
        <v>0</v>
      </c>
      <c r="T170" s="193">
        <f>S170*H170</f>
        <v>0</v>
      </c>
      <c r="AR170" s="13" t="s">
        <v>168</v>
      </c>
      <c r="AT170" s="13" t="s">
        <v>163</v>
      </c>
      <c r="AU170" s="13" t="s">
        <v>70</v>
      </c>
      <c r="AY170" s="13" t="s">
        <v>169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3" t="s">
        <v>77</v>
      </c>
      <c r="BK170" s="194">
        <f>ROUND(I170*H170,1)</f>
        <v>0</v>
      </c>
      <c r="BL170" s="13" t="s">
        <v>168</v>
      </c>
      <c r="BM170" s="13" t="s">
        <v>473</v>
      </c>
    </row>
    <row r="171" spans="2:51" s="9" customFormat="1" ht="12">
      <c r="B171" s="207"/>
      <c r="C171" s="208"/>
      <c r="D171" s="195" t="s">
        <v>180</v>
      </c>
      <c r="E171" s="209" t="s">
        <v>1</v>
      </c>
      <c r="F171" s="210" t="s">
        <v>474</v>
      </c>
      <c r="G171" s="208"/>
      <c r="H171" s="211">
        <v>72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180</v>
      </c>
      <c r="AU171" s="217" t="s">
        <v>70</v>
      </c>
      <c r="AV171" s="9" t="s">
        <v>79</v>
      </c>
      <c r="AW171" s="9" t="s">
        <v>32</v>
      </c>
      <c r="AX171" s="9" t="s">
        <v>77</v>
      </c>
      <c r="AY171" s="217" t="s">
        <v>169</v>
      </c>
    </row>
    <row r="172" spans="2:65" s="1" customFormat="1" ht="16.5" customHeight="1">
      <c r="B172" s="34"/>
      <c r="C172" s="184" t="s">
        <v>369</v>
      </c>
      <c r="D172" s="184" t="s">
        <v>163</v>
      </c>
      <c r="E172" s="185" t="s">
        <v>370</v>
      </c>
      <c r="F172" s="186" t="s">
        <v>371</v>
      </c>
      <c r="G172" s="187" t="s">
        <v>215</v>
      </c>
      <c r="H172" s="188">
        <v>369.51</v>
      </c>
      <c r="I172" s="189"/>
      <c r="J172" s="188">
        <f>ROUND(I172*H172,1)</f>
        <v>0</v>
      </c>
      <c r="K172" s="186" t="s">
        <v>167</v>
      </c>
      <c r="L172" s="39"/>
      <c r="M172" s="190" t="s">
        <v>1</v>
      </c>
      <c r="N172" s="191" t="s">
        <v>41</v>
      </c>
      <c r="O172" s="75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13" t="s">
        <v>168</v>
      </c>
      <c r="AT172" s="13" t="s">
        <v>163</v>
      </c>
      <c r="AU172" s="13" t="s">
        <v>70</v>
      </c>
      <c r="AY172" s="13" t="s">
        <v>169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3" t="s">
        <v>77</v>
      </c>
      <c r="BK172" s="194">
        <f>ROUND(I172*H172,1)</f>
        <v>0</v>
      </c>
      <c r="BL172" s="13" t="s">
        <v>168</v>
      </c>
      <c r="BM172" s="13" t="s">
        <v>475</v>
      </c>
    </row>
    <row r="173" spans="2:47" s="1" customFormat="1" ht="12">
      <c r="B173" s="34"/>
      <c r="C173" s="35"/>
      <c r="D173" s="195" t="s">
        <v>171</v>
      </c>
      <c r="E173" s="35"/>
      <c r="F173" s="196" t="s">
        <v>373</v>
      </c>
      <c r="G173" s="35"/>
      <c r="H173" s="35"/>
      <c r="I173" s="139"/>
      <c r="J173" s="35"/>
      <c r="K173" s="35"/>
      <c r="L173" s="39"/>
      <c r="M173" s="218"/>
      <c r="N173" s="219"/>
      <c r="O173" s="219"/>
      <c r="P173" s="219"/>
      <c r="Q173" s="219"/>
      <c r="R173" s="219"/>
      <c r="S173" s="219"/>
      <c r="T173" s="220"/>
      <c r="AT173" s="13" t="s">
        <v>171</v>
      </c>
      <c r="AU173" s="13" t="s">
        <v>70</v>
      </c>
    </row>
    <row r="174" spans="2:12" s="1" customFormat="1" ht="6.95" customHeight="1">
      <c r="B174" s="53"/>
      <c r="C174" s="54"/>
      <c r="D174" s="54"/>
      <c r="E174" s="54"/>
      <c r="F174" s="54"/>
      <c r="G174" s="54"/>
      <c r="H174" s="54"/>
      <c r="I174" s="163"/>
      <c r="J174" s="54"/>
      <c r="K174" s="54"/>
      <c r="L174" s="39"/>
    </row>
  </sheetData>
  <sheetProtection password="CC35" sheet="1" objects="1" scenarios="1" formatColumns="0" formatRows="0" autoFilter="0"/>
  <autoFilter ref="C78:K173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99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413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476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413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SO-02_1 - 1.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413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SO-02_1 - 1.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0.031540000000000006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3611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477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478</v>
      </c>
      <c r="G88" s="208"/>
      <c r="H88" s="211">
        <v>3611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1577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0.031540000000000006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479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480</v>
      </c>
      <c r="G91" s="208"/>
      <c r="H91" s="211">
        <v>1577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338.25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481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482</v>
      </c>
      <c r="G94" s="208"/>
      <c r="H94" s="211">
        <v>338.25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338.25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483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1353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484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485</v>
      </c>
      <c r="G99" s="208"/>
      <c r="H99" s="211">
        <v>1353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0.03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486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101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6"/>
      <c r="AT3" s="13" t="s">
        <v>79</v>
      </c>
    </row>
    <row r="4" spans="2:46" ht="24.95" customHeight="1">
      <c r="B4" s="16"/>
      <c r="D4" s="136" t="s">
        <v>142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7" t="s">
        <v>16</v>
      </c>
      <c r="L6" s="16"/>
    </row>
    <row r="7" spans="2:12" ht="16.5" customHeight="1">
      <c r="B7" s="16"/>
      <c r="E7" s="138" t="str">
        <f>'Rekapitulace stavby'!K6</f>
        <v>Založení prvků ÚSES v k.ú. Vranovice, vybrané prvky – biokoridory a biocentra</v>
      </c>
      <c r="F7" s="137"/>
      <c r="G7" s="137"/>
      <c r="H7" s="137"/>
      <c r="L7" s="16"/>
    </row>
    <row r="8" spans="2:12" ht="12" customHeight="1">
      <c r="B8" s="16"/>
      <c r="D8" s="137" t="s">
        <v>143</v>
      </c>
      <c r="L8" s="16"/>
    </row>
    <row r="9" spans="2:12" s="1" customFormat="1" ht="16.5" customHeight="1">
      <c r="B9" s="39"/>
      <c r="E9" s="138" t="s">
        <v>413</v>
      </c>
      <c r="F9" s="1"/>
      <c r="G9" s="1"/>
      <c r="H9" s="1"/>
      <c r="I9" s="139"/>
      <c r="L9" s="39"/>
    </row>
    <row r="10" spans="2:12" s="1" customFormat="1" ht="12" customHeight="1">
      <c r="B10" s="39"/>
      <c r="D10" s="137" t="s">
        <v>374</v>
      </c>
      <c r="I10" s="139"/>
      <c r="L10" s="39"/>
    </row>
    <row r="11" spans="2:12" s="1" customFormat="1" ht="36.95" customHeight="1">
      <c r="B11" s="39"/>
      <c r="E11" s="140" t="s">
        <v>487</v>
      </c>
      <c r="F11" s="1"/>
      <c r="G11" s="1"/>
      <c r="H11" s="1"/>
      <c r="I11" s="139"/>
      <c r="L11" s="39"/>
    </row>
    <row r="12" spans="2:12" s="1" customFormat="1" ht="12">
      <c r="B12" s="39"/>
      <c r="I12" s="139"/>
      <c r="L12" s="39"/>
    </row>
    <row r="13" spans="2:12" s="1" customFormat="1" ht="12" customHeight="1">
      <c r="B13" s="39"/>
      <c r="D13" s="137" t="s">
        <v>18</v>
      </c>
      <c r="F13" s="13" t="s">
        <v>1</v>
      </c>
      <c r="I13" s="141" t="s">
        <v>19</v>
      </c>
      <c r="J13" s="13" t="s">
        <v>1</v>
      </c>
      <c r="L13" s="39"/>
    </row>
    <row r="14" spans="2:12" s="1" customFormat="1" ht="12" customHeight="1">
      <c r="B14" s="39"/>
      <c r="D14" s="137" t="s">
        <v>20</v>
      </c>
      <c r="F14" s="13" t="s">
        <v>21</v>
      </c>
      <c r="I14" s="141" t="s">
        <v>22</v>
      </c>
      <c r="J14" s="142" t="str">
        <f>'Rekapitulace stavby'!AN8</f>
        <v>27. 8. 2018</v>
      </c>
      <c r="L14" s="39"/>
    </row>
    <row r="15" spans="2:12" s="1" customFormat="1" ht="10.8" customHeight="1">
      <c r="B15" s="39"/>
      <c r="I15" s="139"/>
      <c r="L15" s="39"/>
    </row>
    <row r="16" spans="2:12" s="1" customFormat="1" ht="12" customHeight="1">
      <c r="B16" s="39"/>
      <c r="D16" s="137" t="s">
        <v>24</v>
      </c>
      <c r="I16" s="141" t="s">
        <v>25</v>
      </c>
      <c r="J16" s="13" t="str">
        <f>IF('Rekapitulace stavby'!AN10="","",'Rekapitulace stavby'!AN10)</f>
        <v/>
      </c>
      <c r="L16" s="39"/>
    </row>
    <row r="17" spans="2:12" s="1" customFormat="1" ht="18" customHeight="1">
      <c r="B17" s="39"/>
      <c r="E17" s="13" t="str">
        <f>IF('Rekapitulace stavby'!E11="","",'Rekapitulace stavby'!E11)</f>
        <v xml:space="preserve"> </v>
      </c>
      <c r="I17" s="141" t="s">
        <v>27</v>
      </c>
      <c r="J17" s="13" t="str">
        <f>IF('Rekapitulace stavby'!AN11="","",'Rekapitulace stavby'!AN11)</f>
        <v/>
      </c>
      <c r="L17" s="39"/>
    </row>
    <row r="18" spans="2:12" s="1" customFormat="1" ht="6.95" customHeight="1">
      <c r="B18" s="39"/>
      <c r="I18" s="139"/>
      <c r="L18" s="39"/>
    </row>
    <row r="19" spans="2:12" s="1" customFormat="1" ht="12" customHeight="1">
      <c r="B19" s="39"/>
      <c r="D19" s="137" t="s">
        <v>28</v>
      </c>
      <c r="I19" s="141" t="s">
        <v>25</v>
      </c>
      <c r="J19" s="29" t="str">
        <f>'Rekapitulace stavby'!AN13</f>
        <v>Vyplň údaj</v>
      </c>
      <c r="L19" s="39"/>
    </row>
    <row r="20" spans="2:12" s="1" customFormat="1" ht="18" customHeight="1">
      <c r="B20" s="39"/>
      <c r="E20" s="29" t="str">
        <f>'Rekapitulace stavby'!E14</f>
        <v>Vyplň údaj</v>
      </c>
      <c r="F20" s="13"/>
      <c r="G20" s="13"/>
      <c r="H20" s="13"/>
      <c r="I20" s="141" t="s">
        <v>27</v>
      </c>
      <c r="J20" s="29" t="str">
        <f>'Rekapitulace stavby'!AN14</f>
        <v>Vyplň údaj</v>
      </c>
      <c r="L20" s="39"/>
    </row>
    <row r="21" spans="2:12" s="1" customFormat="1" ht="6.95" customHeight="1">
      <c r="B21" s="39"/>
      <c r="I21" s="139"/>
      <c r="L21" s="39"/>
    </row>
    <row r="22" spans="2:12" s="1" customFormat="1" ht="12" customHeight="1">
      <c r="B22" s="39"/>
      <c r="D22" s="137" t="s">
        <v>30</v>
      </c>
      <c r="I22" s="141" t="s">
        <v>25</v>
      </c>
      <c r="J22" s="13" t="s">
        <v>1</v>
      </c>
      <c r="L22" s="39"/>
    </row>
    <row r="23" spans="2:12" s="1" customFormat="1" ht="18" customHeight="1">
      <c r="B23" s="39"/>
      <c r="E23" s="13" t="s">
        <v>31</v>
      </c>
      <c r="I23" s="141" t="s">
        <v>27</v>
      </c>
      <c r="J23" s="13" t="s">
        <v>1</v>
      </c>
      <c r="L23" s="39"/>
    </row>
    <row r="24" spans="2:12" s="1" customFormat="1" ht="6.95" customHeight="1">
      <c r="B24" s="39"/>
      <c r="I24" s="139"/>
      <c r="L24" s="39"/>
    </row>
    <row r="25" spans="2:12" s="1" customFormat="1" ht="12" customHeight="1">
      <c r="B25" s="39"/>
      <c r="D25" s="137" t="s">
        <v>33</v>
      </c>
      <c r="I25" s="141" t="s">
        <v>25</v>
      </c>
      <c r="J25" s="13" t="s">
        <v>1</v>
      </c>
      <c r="L25" s="39"/>
    </row>
    <row r="26" spans="2:12" s="1" customFormat="1" ht="18" customHeight="1">
      <c r="B26" s="39"/>
      <c r="E26" s="13" t="s">
        <v>34</v>
      </c>
      <c r="I26" s="141" t="s">
        <v>27</v>
      </c>
      <c r="J26" s="13" t="s">
        <v>1</v>
      </c>
      <c r="L26" s="39"/>
    </row>
    <row r="27" spans="2:12" s="1" customFormat="1" ht="6.95" customHeight="1">
      <c r="B27" s="39"/>
      <c r="I27" s="139"/>
      <c r="L27" s="39"/>
    </row>
    <row r="28" spans="2:12" s="1" customFormat="1" ht="12" customHeight="1">
      <c r="B28" s="39"/>
      <c r="D28" s="137" t="s">
        <v>35</v>
      </c>
      <c r="I28" s="139"/>
      <c r="L28" s="39"/>
    </row>
    <row r="29" spans="2:12" s="7" customFormat="1" ht="16.5" customHeight="1">
      <c r="B29" s="143"/>
      <c r="E29" s="144" t="s">
        <v>1</v>
      </c>
      <c r="F29" s="144"/>
      <c r="G29" s="144"/>
      <c r="H29" s="144"/>
      <c r="I29" s="145"/>
      <c r="L29" s="143"/>
    </row>
    <row r="30" spans="2:12" s="1" customFormat="1" ht="6.95" customHeight="1">
      <c r="B30" s="39"/>
      <c r="I30" s="139"/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46"/>
      <c r="J31" s="67"/>
      <c r="K31" s="67"/>
      <c r="L31" s="39"/>
    </row>
    <row r="32" spans="2:12" s="1" customFormat="1" ht="25.4" customHeight="1">
      <c r="B32" s="39"/>
      <c r="D32" s="147" t="s">
        <v>36</v>
      </c>
      <c r="I32" s="139"/>
      <c r="J32" s="148">
        <f>ROUND(J85,1)</f>
        <v>0</v>
      </c>
      <c r="L32" s="39"/>
    </row>
    <row r="33" spans="2:12" s="1" customFormat="1" ht="6.95" customHeight="1">
      <c r="B33" s="39"/>
      <c r="D33" s="67"/>
      <c r="E33" s="67"/>
      <c r="F33" s="67"/>
      <c r="G33" s="67"/>
      <c r="H33" s="67"/>
      <c r="I33" s="146"/>
      <c r="J33" s="67"/>
      <c r="K33" s="67"/>
      <c r="L33" s="39"/>
    </row>
    <row r="34" spans="2:12" s="1" customFormat="1" ht="14.4" customHeight="1">
      <c r="B34" s="39"/>
      <c r="F34" s="149" t="s">
        <v>38</v>
      </c>
      <c r="I34" s="150" t="s">
        <v>37</v>
      </c>
      <c r="J34" s="149" t="s">
        <v>39</v>
      </c>
      <c r="L34" s="39"/>
    </row>
    <row r="35" spans="2:12" s="1" customFormat="1" ht="14.4" customHeight="1">
      <c r="B35" s="39"/>
      <c r="D35" s="137" t="s">
        <v>40</v>
      </c>
      <c r="E35" s="137" t="s">
        <v>41</v>
      </c>
      <c r="F35" s="151">
        <f>ROUND((SUM(BE85:BE101)),1)</f>
        <v>0</v>
      </c>
      <c r="I35" s="152">
        <v>0.21</v>
      </c>
      <c r="J35" s="151">
        <f>ROUND(((SUM(BE85:BE101))*I35),1)</f>
        <v>0</v>
      </c>
      <c r="L35" s="39"/>
    </row>
    <row r="36" spans="2:12" s="1" customFormat="1" ht="14.4" customHeight="1">
      <c r="B36" s="39"/>
      <c r="E36" s="137" t="s">
        <v>42</v>
      </c>
      <c r="F36" s="151">
        <f>ROUND((SUM(BF85:BF101)),1)</f>
        <v>0</v>
      </c>
      <c r="I36" s="152">
        <v>0.15</v>
      </c>
      <c r="J36" s="151">
        <f>ROUND(((SUM(BF85:BF101))*I36),1)</f>
        <v>0</v>
      </c>
      <c r="L36" s="39"/>
    </row>
    <row r="37" spans="2:12" s="1" customFormat="1" ht="14.4" customHeight="1" hidden="1">
      <c r="B37" s="39"/>
      <c r="E37" s="137" t="s">
        <v>43</v>
      </c>
      <c r="F37" s="151">
        <f>ROUND((SUM(BG85:BG101)),1)</f>
        <v>0</v>
      </c>
      <c r="I37" s="152">
        <v>0.21</v>
      </c>
      <c r="J37" s="151">
        <f>0</f>
        <v>0</v>
      </c>
      <c r="L37" s="39"/>
    </row>
    <row r="38" spans="2:12" s="1" customFormat="1" ht="14.4" customHeight="1" hidden="1">
      <c r="B38" s="39"/>
      <c r="E38" s="137" t="s">
        <v>44</v>
      </c>
      <c r="F38" s="151">
        <f>ROUND((SUM(BH85:BH101)),1)</f>
        <v>0</v>
      </c>
      <c r="I38" s="152">
        <v>0.15</v>
      </c>
      <c r="J38" s="151">
        <f>0</f>
        <v>0</v>
      </c>
      <c r="L38" s="39"/>
    </row>
    <row r="39" spans="2:12" s="1" customFormat="1" ht="14.4" customHeight="1" hidden="1">
      <c r="B39" s="39"/>
      <c r="E39" s="137" t="s">
        <v>45</v>
      </c>
      <c r="F39" s="151">
        <f>ROUND((SUM(BI85:BI101)),1)</f>
        <v>0</v>
      </c>
      <c r="I39" s="152">
        <v>0</v>
      </c>
      <c r="J39" s="151">
        <f>0</f>
        <v>0</v>
      </c>
      <c r="L39" s="39"/>
    </row>
    <row r="40" spans="2:12" s="1" customFormat="1" ht="6.95" customHeight="1">
      <c r="B40" s="39"/>
      <c r="I40" s="139"/>
      <c r="L40" s="39"/>
    </row>
    <row r="41" spans="2:12" s="1" customFormat="1" ht="25.4" customHeight="1">
      <c r="B41" s="39"/>
      <c r="C41" s="153"/>
      <c r="D41" s="154" t="s">
        <v>46</v>
      </c>
      <c r="E41" s="155"/>
      <c r="F41" s="155"/>
      <c r="G41" s="156" t="s">
        <v>47</v>
      </c>
      <c r="H41" s="157" t="s">
        <v>48</v>
      </c>
      <c r="I41" s="158"/>
      <c r="J41" s="159">
        <f>SUM(J32:J39)</f>
        <v>0</v>
      </c>
      <c r="K41" s="160"/>
      <c r="L41" s="39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39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39"/>
    </row>
    <row r="47" spans="2:12" s="1" customFormat="1" ht="24.95" customHeight="1">
      <c r="B47" s="34"/>
      <c r="C47" s="19" t="s">
        <v>145</v>
      </c>
      <c r="D47" s="35"/>
      <c r="E47" s="35"/>
      <c r="F47" s="35"/>
      <c r="G47" s="35"/>
      <c r="H47" s="35"/>
      <c r="I47" s="139"/>
      <c r="J47" s="35"/>
      <c r="K47" s="35"/>
      <c r="L47" s="39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39"/>
      <c r="J48" s="35"/>
      <c r="K48" s="35"/>
      <c r="L48" s="39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39"/>
      <c r="J49" s="35"/>
      <c r="K49" s="35"/>
      <c r="L49" s="39"/>
    </row>
    <row r="50" spans="2:12" s="1" customFormat="1" ht="16.5" customHeight="1">
      <c r="B50" s="34"/>
      <c r="C50" s="35"/>
      <c r="D50" s="35"/>
      <c r="E50" s="167" t="str">
        <f>E7</f>
        <v>Založení prvků ÚSES v k.ú. Vranovice, vybrané prvky – biokoridory a biocentra</v>
      </c>
      <c r="F50" s="28"/>
      <c r="G50" s="28"/>
      <c r="H50" s="28"/>
      <c r="I50" s="139"/>
      <c r="J50" s="35"/>
      <c r="K50" s="35"/>
      <c r="L50" s="39"/>
    </row>
    <row r="51" spans="2:12" ht="12" customHeight="1">
      <c r="B51" s="17"/>
      <c r="C51" s="28" t="s">
        <v>143</v>
      </c>
      <c r="D51" s="18"/>
      <c r="E51" s="18"/>
      <c r="F51" s="18"/>
      <c r="G51" s="18"/>
      <c r="H51" s="18"/>
      <c r="I51" s="132"/>
      <c r="J51" s="18"/>
      <c r="K51" s="18"/>
      <c r="L51" s="16"/>
    </row>
    <row r="52" spans="2:12" s="1" customFormat="1" ht="16.5" customHeight="1">
      <c r="B52" s="34"/>
      <c r="C52" s="35"/>
      <c r="D52" s="35"/>
      <c r="E52" s="167" t="s">
        <v>413</v>
      </c>
      <c r="F52" s="35"/>
      <c r="G52" s="35"/>
      <c r="H52" s="35"/>
      <c r="I52" s="139"/>
      <c r="J52" s="35"/>
      <c r="K52" s="35"/>
      <c r="L52" s="39"/>
    </row>
    <row r="53" spans="2:12" s="1" customFormat="1" ht="12" customHeight="1">
      <c r="B53" s="34"/>
      <c r="C53" s="28" t="s">
        <v>374</v>
      </c>
      <c r="D53" s="35"/>
      <c r="E53" s="35"/>
      <c r="F53" s="35"/>
      <c r="G53" s="35"/>
      <c r="H53" s="35"/>
      <c r="I53" s="139"/>
      <c r="J53" s="35"/>
      <c r="K53" s="35"/>
      <c r="L53" s="39"/>
    </row>
    <row r="54" spans="2:12" s="1" customFormat="1" ht="16.5" customHeight="1">
      <c r="B54" s="34"/>
      <c r="C54" s="35"/>
      <c r="D54" s="35"/>
      <c r="E54" s="60" t="str">
        <f>E11</f>
        <v>SO-02_2 - 2. rok pěstební péče</v>
      </c>
      <c r="F54" s="35"/>
      <c r="G54" s="35"/>
      <c r="H54" s="35"/>
      <c r="I54" s="139"/>
      <c r="J54" s="35"/>
      <c r="K54" s="35"/>
      <c r="L54" s="39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39"/>
      <c r="J55" s="35"/>
      <c r="K55" s="35"/>
      <c r="L55" s="39"/>
    </row>
    <row r="56" spans="2:12" s="1" customFormat="1" ht="12" customHeight="1">
      <c r="B56" s="34"/>
      <c r="C56" s="28" t="s">
        <v>20</v>
      </c>
      <c r="D56" s="35"/>
      <c r="E56" s="35"/>
      <c r="F56" s="23" t="str">
        <f>F14</f>
        <v>Vranovice nad Svratkou</v>
      </c>
      <c r="G56" s="35"/>
      <c r="H56" s="35"/>
      <c r="I56" s="141" t="s">
        <v>22</v>
      </c>
      <c r="J56" s="63" t="str">
        <f>IF(J14="","",J14)</f>
        <v>27. 8. 2018</v>
      </c>
      <c r="K56" s="35"/>
      <c r="L56" s="39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39"/>
      <c r="J57" s="35"/>
      <c r="K57" s="35"/>
      <c r="L57" s="39"/>
    </row>
    <row r="58" spans="2:12" s="1" customFormat="1" ht="13.65" customHeight="1">
      <c r="B58" s="34"/>
      <c r="C58" s="28" t="s">
        <v>24</v>
      </c>
      <c r="D58" s="35"/>
      <c r="E58" s="35"/>
      <c r="F58" s="23" t="str">
        <f>E17</f>
        <v xml:space="preserve"> </v>
      </c>
      <c r="G58" s="35"/>
      <c r="H58" s="35"/>
      <c r="I58" s="141" t="s">
        <v>30</v>
      </c>
      <c r="J58" s="32" t="str">
        <f>E23</f>
        <v>Agroprojekt PSo. s.r.o.</v>
      </c>
      <c r="K58" s="35"/>
      <c r="L58" s="39"/>
    </row>
    <row r="59" spans="2:12" s="1" customFormat="1" ht="13.65" customHeight="1">
      <c r="B59" s="34"/>
      <c r="C59" s="28" t="s">
        <v>28</v>
      </c>
      <c r="D59" s="35"/>
      <c r="E59" s="35"/>
      <c r="F59" s="23" t="str">
        <f>IF(E20="","",E20)</f>
        <v>Vyplň údaj</v>
      </c>
      <c r="G59" s="35"/>
      <c r="H59" s="35"/>
      <c r="I59" s="141" t="s">
        <v>33</v>
      </c>
      <c r="J59" s="32" t="str">
        <f>E26</f>
        <v>Daniel Doubrava</v>
      </c>
      <c r="K59" s="35"/>
      <c r="L59" s="39"/>
    </row>
    <row r="60" spans="2:12" s="1" customFormat="1" ht="10.3" customHeight="1">
      <c r="B60" s="34"/>
      <c r="C60" s="35"/>
      <c r="D60" s="35"/>
      <c r="E60" s="35"/>
      <c r="F60" s="35"/>
      <c r="G60" s="35"/>
      <c r="H60" s="35"/>
      <c r="I60" s="139"/>
      <c r="J60" s="35"/>
      <c r="K60" s="35"/>
      <c r="L60" s="39"/>
    </row>
    <row r="61" spans="2:12" s="1" customFormat="1" ht="29.25" customHeight="1">
      <c r="B61" s="34"/>
      <c r="C61" s="168" t="s">
        <v>146</v>
      </c>
      <c r="D61" s="169"/>
      <c r="E61" s="169"/>
      <c r="F61" s="169"/>
      <c r="G61" s="169"/>
      <c r="H61" s="169"/>
      <c r="I61" s="170"/>
      <c r="J61" s="171" t="s">
        <v>147</v>
      </c>
      <c r="K61" s="169"/>
      <c r="L61" s="39"/>
    </row>
    <row r="62" spans="2:12" s="1" customFormat="1" ht="10.3" customHeight="1">
      <c r="B62" s="34"/>
      <c r="C62" s="35"/>
      <c r="D62" s="35"/>
      <c r="E62" s="35"/>
      <c r="F62" s="35"/>
      <c r="G62" s="35"/>
      <c r="H62" s="35"/>
      <c r="I62" s="139"/>
      <c r="J62" s="35"/>
      <c r="K62" s="35"/>
      <c r="L62" s="39"/>
    </row>
    <row r="63" spans="2:47" s="1" customFormat="1" ht="22.8" customHeight="1">
      <c r="B63" s="34"/>
      <c r="C63" s="172" t="s">
        <v>148</v>
      </c>
      <c r="D63" s="35"/>
      <c r="E63" s="35"/>
      <c r="F63" s="35"/>
      <c r="G63" s="35"/>
      <c r="H63" s="35"/>
      <c r="I63" s="139"/>
      <c r="J63" s="94">
        <f>J85</f>
        <v>0</v>
      </c>
      <c r="K63" s="35"/>
      <c r="L63" s="39"/>
      <c r="AU63" s="13" t="s">
        <v>149</v>
      </c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39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63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66"/>
      <c r="J69" s="56"/>
      <c r="K69" s="56"/>
      <c r="L69" s="39"/>
    </row>
    <row r="70" spans="2:12" s="1" customFormat="1" ht="24.95" customHeight="1">
      <c r="B70" s="34"/>
      <c r="C70" s="19" t="s">
        <v>150</v>
      </c>
      <c r="D70" s="35"/>
      <c r="E70" s="35"/>
      <c r="F70" s="35"/>
      <c r="G70" s="35"/>
      <c r="H70" s="35"/>
      <c r="I70" s="139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39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39"/>
      <c r="J72" s="35"/>
      <c r="K72" s="35"/>
      <c r="L72" s="39"/>
    </row>
    <row r="73" spans="2:12" s="1" customFormat="1" ht="16.5" customHeight="1">
      <c r="B73" s="34"/>
      <c r="C73" s="35"/>
      <c r="D73" s="35"/>
      <c r="E73" s="167" t="str">
        <f>E7</f>
        <v>Založení prvků ÚSES v k.ú. Vranovice, vybrané prvky – biokoridory a biocentra</v>
      </c>
      <c r="F73" s="28"/>
      <c r="G73" s="28"/>
      <c r="H73" s="28"/>
      <c r="I73" s="139"/>
      <c r="J73" s="35"/>
      <c r="K73" s="35"/>
      <c r="L73" s="39"/>
    </row>
    <row r="74" spans="2:12" ht="12" customHeight="1">
      <c r="B74" s="17"/>
      <c r="C74" s="28" t="s">
        <v>143</v>
      </c>
      <c r="D74" s="18"/>
      <c r="E74" s="18"/>
      <c r="F74" s="18"/>
      <c r="G74" s="18"/>
      <c r="H74" s="18"/>
      <c r="I74" s="132"/>
      <c r="J74" s="18"/>
      <c r="K74" s="18"/>
      <c r="L74" s="16"/>
    </row>
    <row r="75" spans="2:12" s="1" customFormat="1" ht="16.5" customHeight="1">
      <c r="B75" s="34"/>
      <c r="C75" s="35"/>
      <c r="D75" s="35"/>
      <c r="E75" s="167" t="s">
        <v>413</v>
      </c>
      <c r="F75" s="35"/>
      <c r="G75" s="35"/>
      <c r="H75" s="35"/>
      <c r="I75" s="139"/>
      <c r="J75" s="35"/>
      <c r="K75" s="35"/>
      <c r="L75" s="39"/>
    </row>
    <row r="76" spans="2:12" s="1" customFormat="1" ht="12" customHeight="1">
      <c r="B76" s="34"/>
      <c r="C76" s="28" t="s">
        <v>374</v>
      </c>
      <c r="D76" s="35"/>
      <c r="E76" s="35"/>
      <c r="F76" s="35"/>
      <c r="G76" s="35"/>
      <c r="H76" s="35"/>
      <c r="I76" s="139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E11</f>
        <v>SO-02_2 - 2. rok pěstební péče</v>
      </c>
      <c r="F77" s="35"/>
      <c r="G77" s="35"/>
      <c r="H77" s="35"/>
      <c r="I77" s="139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39"/>
      <c r="J78" s="35"/>
      <c r="K78" s="35"/>
      <c r="L78" s="39"/>
    </row>
    <row r="79" spans="2:12" s="1" customFormat="1" ht="12" customHeight="1">
      <c r="B79" s="34"/>
      <c r="C79" s="28" t="s">
        <v>20</v>
      </c>
      <c r="D79" s="35"/>
      <c r="E79" s="35"/>
      <c r="F79" s="23" t="str">
        <f>F14</f>
        <v>Vranovice nad Svratkou</v>
      </c>
      <c r="G79" s="35"/>
      <c r="H79" s="35"/>
      <c r="I79" s="141" t="s">
        <v>22</v>
      </c>
      <c r="J79" s="63" t="str">
        <f>IF(J14="","",J14)</f>
        <v>27. 8. 2018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39"/>
      <c r="J80" s="35"/>
      <c r="K80" s="35"/>
      <c r="L80" s="39"/>
    </row>
    <row r="81" spans="2:12" s="1" customFormat="1" ht="13.65" customHeight="1">
      <c r="B81" s="34"/>
      <c r="C81" s="28" t="s">
        <v>24</v>
      </c>
      <c r="D81" s="35"/>
      <c r="E81" s="35"/>
      <c r="F81" s="23" t="str">
        <f>E17</f>
        <v xml:space="preserve"> </v>
      </c>
      <c r="G81" s="35"/>
      <c r="H81" s="35"/>
      <c r="I81" s="141" t="s">
        <v>30</v>
      </c>
      <c r="J81" s="32" t="str">
        <f>E23</f>
        <v>Agroprojekt PSo. s.r.o.</v>
      </c>
      <c r="K81" s="35"/>
      <c r="L81" s="39"/>
    </row>
    <row r="82" spans="2:12" s="1" customFormat="1" ht="13.65" customHeight="1">
      <c r="B82" s="34"/>
      <c r="C82" s="28" t="s">
        <v>28</v>
      </c>
      <c r="D82" s="35"/>
      <c r="E82" s="35"/>
      <c r="F82" s="23" t="str">
        <f>IF(E20="","",E20)</f>
        <v>Vyplň údaj</v>
      </c>
      <c r="G82" s="35"/>
      <c r="H82" s="35"/>
      <c r="I82" s="141" t="s">
        <v>33</v>
      </c>
      <c r="J82" s="32" t="str">
        <f>E26</f>
        <v>Daniel Doubrava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39"/>
      <c r="J83" s="35"/>
      <c r="K83" s="35"/>
      <c r="L83" s="39"/>
    </row>
    <row r="84" spans="2:20" s="8" customFormat="1" ht="29.25" customHeight="1">
      <c r="B84" s="173"/>
      <c r="C84" s="174" t="s">
        <v>151</v>
      </c>
      <c r="D84" s="175" t="s">
        <v>55</v>
      </c>
      <c r="E84" s="175" t="s">
        <v>51</v>
      </c>
      <c r="F84" s="175" t="s">
        <v>52</v>
      </c>
      <c r="G84" s="175" t="s">
        <v>152</v>
      </c>
      <c r="H84" s="175" t="s">
        <v>153</v>
      </c>
      <c r="I84" s="176" t="s">
        <v>154</v>
      </c>
      <c r="J84" s="177" t="s">
        <v>147</v>
      </c>
      <c r="K84" s="178" t="s">
        <v>155</v>
      </c>
      <c r="L84" s="179"/>
      <c r="M84" s="84" t="s">
        <v>1</v>
      </c>
      <c r="N84" s="85" t="s">
        <v>40</v>
      </c>
      <c r="O84" s="85" t="s">
        <v>156</v>
      </c>
      <c r="P84" s="85" t="s">
        <v>157</v>
      </c>
      <c r="Q84" s="85" t="s">
        <v>158</v>
      </c>
      <c r="R84" s="85" t="s">
        <v>159</v>
      </c>
      <c r="S84" s="85" t="s">
        <v>160</v>
      </c>
      <c r="T84" s="86" t="s">
        <v>161</v>
      </c>
    </row>
    <row r="85" spans="2:63" s="1" customFormat="1" ht="22.8" customHeight="1">
      <c r="B85" s="34"/>
      <c r="C85" s="91" t="s">
        <v>162</v>
      </c>
      <c r="D85" s="35"/>
      <c r="E85" s="35"/>
      <c r="F85" s="35"/>
      <c r="G85" s="35"/>
      <c r="H85" s="35"/>
      <c r="I85" s="139"/>
      <c r="J85" s="180">
        <f>BK85</f>
        <v>0</v>
      </c>
      <c r="K85" s="35"/>
      <c r="L85" s="39"/>
      <c r="M85" s="87"/>
      <c r="N85" s="88"/>
      <c r="O85" s="88"/>
      <c r="P85" s="181">
        <f>SUM(P86:P101)</f>
        <v>0</v>
      </c>
      <c r="Q85" s="88"/>
      <c r="R85" s="181">
        <f>SUM(R86:R101)</f>
        <v>0.031540000000000006</v>
      </c>
      <c r="S85" s="88"/>
      <c r="T85" s="182">
        <f>SUM(T86:T101)</f>
        <v>0</v>
      </c>
      <c r="AT85" s="13" t="s">
        <v>69</v>
      </c>
      <c r="AU85" s="13" t="s">
        <v>149</v>
      </c>
      <c r="BK85" s="183">
        <f>SUM(BK86:BK101)</f>
        <v>0</v>
      </c>
    </row>
    <row r="86" spans="2:65" s="1" customFormat="1" ht="16.5" customHeight="1">
      <c r="B86" s="34"/>
      <c r="C86" s="184" t="s">
        <v>77</v>
      </c>
      <c r="D86" s="184" t="s">
        <v>163</v>
      </c>
      <c r="E86" s="185" t="s">
        <v>376</v>
      </c>
      <c r="F86" s="186" t="s">
        <v>377</v>
      </c>
      <c r="G86" s="187" t="s">
        <v>221</v>
      </c>
      <c r="H86" s="188">
        <v>3611</v>
      </c>
      <c r="I86" s="189"/>
      <c r="J86" s="188">
        <f>ROUND(I86*H86,1)</f>
        <v>0</v>
      </c>
      <c r="K86" s="186" t="s">
        <v>167</v>
      </c>
      <c r="L86" s="39"/>
      <c r="M86" s="190" t="s">
        <v>1</v>
      </c>
      <c r="N86" s="191" t="s">
        <v>41</v>
      </c>
      <c r="O86" s="7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3" t="s">
        <v>168</v>
      </c>
      <c r="AT86" s="13" t="s">
        <v>163</v>
      </c>
      <c r="AU86" s="13" t="s">
        <v>70</v>
      </c>
      <c r="AY86" s="13" t="s">
        <v>169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3" t="s">
        <v>77</v>
      </c>
      <c r="BK86" s="194">
        <f>ROUND(I86*H86,1)</f>
        <v>0</v>
      </c>
      <c r="BL86" s="13" t="s">
        <v>168</v>
      </c>
      <c r="BM86" s="13" t="s">
        <v>488</v>
      </c>
    </row>
    <row r="87" spans="2:47" s="1" customFormat="1" ht="12">
      <c r="B87" s="34"/>
      <c r="C87" s="35"/>
      <c r="D87" s="195" t="s">
        <v>171</v>
      </c>
      <c r="E87" s="35"/>
      <c r="F87" s="196" t="s">
        <v>379</v>
      </c>
      <c r="G87" s="35"/>
      <c r="H87" s="35"/>
      <c r="I87" s="139"/>
      <c r="J87" s="35"/>
      <c r="K87" s="35"/>
      <c r="L87" s="39"/>
      <c r="M87" s="197"/>
      <c r="N87" s="75"/>
      <c r="O87" s="75"/>
      <c r="P87" s="75"/>
      <c r="Q87" s="75"/>
      <c r="R87" s="75"/>
      <c r="S87" s="75"/>
      <c r="T87" s="76"/>
      <c r="AT87" s="13" t="s">
        <v>171</v>
      </c>
      <c r="AU87" s="13" t="s">
        <v>70</v>
      </c>
    </row>
    <row r="88" spans="2:51" s="9" customFormat="1" ht="12">
      <c r="B88" s="207"/>
      <c r="C88" s="208"/>
      <c r="D88" s="195" t="s">
        <v>180</v>
      </c>
      <c r="E88" s="209" t="s">
        <v>1</v>
      </c>
      <c r="F88" s="210" t="s">
        <v>478</v>
      </c>
      <c r="G88" s="208"/>
      <c r="H88" s="211">
        <v>3611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180</v>
      </c>
      <c r="AU88" s="217" t="s">
        <v>70</v>
      </c>
      <c r="AV88" s="9" t="s">
        <v>79</v>
      </c>
      <c r="AW88" s="9" t="s">
        <v>32</v>
      </c>
      <c r="AX88" s="9" t="s">
        <v>77</v>
      </c>
      <c r="AY88" s="217" t="s">
        <v>169</v>
      </c>
    </row>
    <row r="89" spans="2:65" s="1" customFormat="1" ht="16.5" customHeight="1">
      <c r="B89" s="34"/>
      <c r="C89" s="184" t="s">
        <v>79</v>
      </c>
      <c r="D89" s="184" t="s">
        <v>163</v>
      </c>
      <c r="E89" s="185" t="s">
        <v>381</v>
      </c>
      <c r="F89" s="186" t="s">
        <v>382</v>
      </c>
      <c r="G89" s="187" t="s">
        <v>221</v>
      </c>
      <c r="H89" s="188">
        <v>1577</v>
      </c>
      <c r="I89" s="189"/>
      <c r="J89" s="188">
        <f>ROUND(I89*H89,1)</f>
        <v>0</v>
      </c>
      <c r="K89" s="186" t="s">
        <v>167</v>
      </c>
      <c r="L89" s="39"/>
      <c r="M89" s="190" t="s">
        <v>1</v>
      </c>
      <c r="N89" s="191" t="s">
        <v>41</v>
      </c>
      <c r="O89" s="75"/>
      <c r="P89" s="192">
        <f>O89*H89</f>
        <v>0</v>
      </c>
      <c r="Q89" s="192">
        <v>2E-05</v>
      </c>
      <c r="R89" s="192">
        <f>Q89*H89</f>
        <v>0.031540000000000006</v>
      </c>
      <c r="S89" s="192">
        <v>0</v>
      </c>
      <c r="T89" s="193">
        <f>S89*H89</f>
        <v>0</v>
      </c>
      <c r="AR89" s="13" t="s">
        <v>168</v>
      </c>
      <c r="AT89" s="13" t="s">
        <v>163</v>
      </c>
      <c r="AU89" s="13" t="s">
        <v>70</v>
      </c>
      <c r="AY89" s="13" t="s">
        <v>169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3" t="s">
        <v>77</v>
      </c>
      <c r="BK89" s="194">
        <f>ROUND(I89*H89,1)</f>
        <v>0</v>
      </c>
      <c r="BL89" s="13" t="s">
        <v>168</v>
      </c>
      <c r="BM89" s="13" t="s">
        <v>489</v>
      </c>
    </row>
    <row r="90" spans="2:47" s="1" customFormat="1" ht="12">
      <c r="B90" s="34"/>
      <c r="C90" s="35"/>
      <c r="D90" s="195" t="s">
        <v>171</v>
      </c>
      <c r="E90" s="35"/>
      <c r="F90" s="196" t="s">
        <v>384</v>
      </c>
      <c r="G90" s="35"/>
      <c r="H90" s="35"/>
      <c r="I90" s="139"/>
      <c r="J90" s="35"/>
      <c r="K90" s="35"/>
      <c r="L90" s="39"/>
      <c r="M90" s="197"/>
      <c r="N90" s="75"/>
      <c r="O90" s="75"/>
      <c r="P90" s="75"/>
      <c r="Q90" s="75"/>
      <c r="R90" s="75"/>
      <c r="S90" s="75"/>
      <c r="T90" s="76"/>
      <c r="AT90" s="13" t="s">
        <v>171</v>
      </c>
      <c r="AU90" s="13" t="s">
        <v>70</v>
      </c>
    </row>
    <row r="91" spans="2:51" s="9" customFormat="1" ht="12">
      <c r="B91" s="207"/>
      <c r="C91" s="208"/>
      <c r="D91" s="195" t="s">
        <v>180</v>
      </c>
      <c r="E91" s="209" t="s">
        <v>1</v>
      </c>
      <c r="F91" s="210" t="s">
        <v>480</v>
      </c>
      <c r="G91" s="208"/>
      <c r="H91" s="211">
        <v>1577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180</v>
      </c>
      <c r="AU91" s="217" t="s">
        <v>70</v>
      </c>
      <c r="AV91" s="9" t="s">
        <v>79</v>
      </c>
      <c r="AW91" s="9" t="s">
        <v>32</v>
      </c>
      <c r="AX91" s="9" t="s">
        <v>77</v>
      </c>
      <c r="AY91" s="217" t="s">
        <v>169</v>
      </c>
    </row>
    <row r="92" spans="2:65" s="1" customFormat="1" ht="16.5" customHeight="1">
      <c r="B92" s="34"/>
      <c r="C92" s="184" t="s">
        <v>182</v>
      </c>
      <c r="D92" s="184" t="s">
        <v>163</v>
      </c>
      <c r="E92" s="185" t="s">
        <v>334</v>
      </c>
      <c r="F92" s="186" t="s">
        <v>335</v>
      </c>
      <c r="G92" s="187" t="s">
        <v>330</v>
      </c>
      <c r="H92" s="188">
        <v>202.95</v>
      </c>
      <c r="I92" s="189"/>
      <c r="J92" s="188">
        <f>ROUND(I92*H92,1)</f>
        <v>0</v>
      </c>
      <c r="K92" s="186" t="s">
        <v>167</v>
      </c>
      <c r="L92" s="39"/>
      <c r="M92" s="190" t="s">
        <v>1</v>
      </c>
      <c r="N92" s="191" t="s">
        <v>41</v>
      </c>
      <c r="O92" s="7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3" t="s">
        <v>168</v>
      </c>
      <c r="AT92" s="13" t="s">
        <v>163</v>
      </c>
      <c r="AU92" s="13" t="s">
        <v>70</v>
      </c>
      <c r="AY92" s="13" t="s">
        <v>169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3" t="s">
        <v>77</v>
      </c>
      <c r="BK92" s="194">
        <f>ROUND(I92*H92,1)</f>
        <v>0</v>
      </c>
      <c r="BL92" s="13" t="s">
        <v>168</v>
      </c>
      <c r="BM92" s="13" t="s">
        <v>490</v>
      </c>
    </row>
    <row r="93" spans="2:47" s="1" customFormat="1" ht="12">
      <c r="B93" s="34"/>
      <c r="C93" s="35"/>
      <c r="D93" s="195" t="s">
        <v>171</v>
      </c>
      <c r="E93" s="35"/>
      <c r="F93" s="196" t="s">
        <v>337</v>
      </c>
      <c r="G93" s="35"/>
      <c r="H93" s="35"/>
      <c r="I93" s="139"/>
      <c r="J93" s="35"/>
      <c r="K93" s="35"/>
      <c r="L93" s="39"/>
      <c r="M93" s="197"/>
      <c r="N93" s="75"/>
      <c r="O93" s="75"/>
      <c r="P93" s="75"/>
      <c r="Q93" s="75"/>
      <c r="R93" s="75"/>
      <c r="S93" s="75"/>
      <c r="T93" s="76"/>
      <c r="AT93" s="13" t="s">
        <v>171</v>
      </c>
      <c r="AU93" s="13" t="s">
        <v>70</v>
      </c>
    </row>
    <row r="94" spans="2:51" s="9" customFormat="1" ht="12">
      <c r="B94" s="207"/>
      <c r="C94" s="208"/>
      <c r="D94" s="195" t="s">
        <v>180</v>
      </c>
      <c r="E94" s="209" t="s">
        <v>1</v>
      </c>
      <c r="F94" s="210" t="s">
        <v>491</v>
      </c>
      <c r="G94" s="208"/>
      <c r="H94" s="211">
        <v>202.95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180</v>
      </c>
      <c r="AU94" s="217" t="s">
        <v>70</v>
      </c>
      <c r="AV94" s="9" t="s">
        <v>79</v>
      </c>
      <c r="AW94" s="9" t="s">
        <v>32</v>
      </c>
      <c r="AX94" s="9" t="s">
        <v>77</v>
      </c>
      <c r="AY94" s="217" t="s">
        <v>169</v>
      </c>
    </row>
    <row r="95" spans="2:65" s="1" customFormat="1" ht="16.5" customHeight="1">
      <c r="B95" s="34"/>
      <c r="C95" s="184" t="s">
        <v>168</v>
      </c>
      <c r="D95" s="184" t="s">
        <v>163</v>
      </c>
      <c r="E95" s="185" t="s">
        <v>340</v>
      </c>
      <c r="F95" s="186" t="s">
        <v>341</v>
      </c>
      <c r="G95" s="187" t="s">
        <v>330</v>
      </c>
      <c r="H95" s="188">
        <v>202.95</v>
      </c>
      <c r="I95" s="189"/>
      <c r="J95" s="188">
        <f>ROUND(I95*H95,1)</f>
        <v>0</v>
      </c>
      <c r="K95" s="186" t="s">
        <v>167</v>
      </c>
      <c r="L95" s="39"/>
      <c r="M95" s="190" t="s">
        <v>1</v>
      </c>
      <c r="N95" s="191" t="s">
        <v>41</v>
      </c>
      <c r="O95" s="75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3" t="s">
        <v>168</v>
      </c>
      <c r="AT95" s="13" t="s">
        <v>163</v>
      </c>
      <c r="AU95" s="13" t="s">
        <v>70</v>
      </c>
      <c r="AY95" s="13" t="s">
        <v>169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3" t="s">
        <v>77</v>
      </c>
      <c r="BK95" s="194">
        <f>ROUND(I95*H95,1)</f>
        <v>0</v>
      </c>
      <c r="BL95" s="13" t="s">
        <v>168</v>
      </c>
      <c r="BM95" s="13" t="s">
        <v>492</v>
      </c>
    </row>
    <row r="96" spans="2:47" s="1" customFormat="1" ht="12">
      <c r="B96" s="34"/>
      <c r="C96" s="35"/>
      <c r="D96" s="195" t="s">
        <v>171</v>
      </c>
      <c r="E96" s="35"/>
      <c r="F96" s="196" t="s">
        <v>343</v>
      </c>
      <c r="G96" s="35"/>
      <c r="H96" s="35"/>
      <c r="I96" s="139"/>
      <c r="J96" s="35"/>
      <c r="K96" s="35"/>
      <c r="L96" s="39"/>
      <c r="M96" s="197"/>
      <c r="N96" s="75"/>
      <c r="O96" s="75"/>
      <c r="P96" s="75"/>
      <c r="Q96" s="75"/>
      <c r="R96" s="75"/>
      <c r="S96" s="75"/>
      <c r="T96" s="76"/>
      <c r="AT96" s="13" t="s">
        <v>171</v>
      </c>
      <c r="AU96" s="13" t="s">
        <v>70</v>
      </c>
    </row>
    <row r="97" spans="2:65" s="1" customFormat="1" ht="16.5" customHeight="1">
      <c r="B97" s="34"/>
      <c r="C97" s="184" t="s">
        <v>191</v>
      </c>
      <c r="D97" s="184" t="s">
        <v>163</v>
      </c>
      <c r="E97" s="185" t="s">
        <v>346</v>
      </c>
      <c r="F97" s="186" t="s">
        <v>347</v>
      </c>
      <c r="G97" s="187" t="s">
        <v>330</v>
      </c>
      <c r="H97" s="188">
        <v>811.8</v>
      </c>
      <c r="I97" s="189"/>
      <c r="J97" s="188">
        <f>ROUND(I97*H97,1)</f>
        <v>0</v>
      </c>
      <c r="K97" s="186" t="s">
        <v>167</v>
      </c>
      <c r="L97" s="39"/>
      <c r="M97" s="190" t="s">
        <v>1</v>
      </c>
      <c r="N97" s="191" t="s">
        <v>41</v>
      </c>
      <c r="O97" s="7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3" t="s">
        <v>168</v>
      </c>
      <c r="AT97" s="13" t="s">
        <v>163</v>
      </c>
      <c r="AU97" s="13" t="s">
        <v>70</v>
      </c>
      <c r="AY97" s="13" t="s">
        <v>169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3" t="s">
        <v>77</v>
      </c>
      <c r="BK97" s="194">
        <f>ROUND(I97*H97,1)</f>
        <v>0</v>
      </c>
      <c r="BL97" s="13" t="s">
        <v>168</v>
      </c>
      <c r="BM97" s="13" t="s">
        <v>493</v>
      </c>
    </row>
    <row r="98" spans="2:47" s="1" customFormat="1" ht="12">
      <c r="B98" s="34"/>
      <c r="C98" s="35"/>
      <c r="D98" s="195" t="s">
        <v>171</v>
      </c>
      <c r="E98" s="35"/>
      <c r="F98" s="196" t="s">
        <v>349</v>
      </c>
      <c r="G98" s="35"/>
      <c r="H98" s="35"/>
      <c r="I98" s="139"/>
      <c r="J98" s="35"/>
      <c r="K98" s="35"/>
      <c r="L98" s="39"/>
      <c r="M98" s="197"/>
      <c r="N98" s="75"/>
      <c r="O98" s="75"/>
      <c r="P98" s="75"/>
      <c r="Q98" s="75"/>
      <c r="R98" s="75"/>
      <c r="S98" s="75"/>
      <c r="T98" s="76"/>
      <c r="AT98" s="13" t="s">
        <v>171</v>
      </c>
      <c r="AU98" s="13" t="s">
        <v>70</v>
      </c>
    </row>
    <row r="99" spans="2:51" s="9" customFormat="1" ht="12">
      <c r="B99" s="207"/>
      <c r="C99" s="208"/>
      <c r="D99" s="195" t="s">
        <v>180</v>
      </c>
      <c r="E99" s="209" t="s">
        <v>1</v>
      </c>
      <c r="F99" s="210" t="s">
        <v>494</v>
      </c>
      <c r="G99" s="208"/>
      <c r="H99" s="211">
        <v>811.8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180</v>
      </c>
      <c r="AU99" s="217" t="s">
        <v>70</v>
      </c>
      <c r="AV99" s="9" t="s">
        <v>79</v>
      </c>
      <c r="AW99" s="9" t="s">
        <v>32</v>
      </c>
      <c r="AX99" s="9" t="s">
        <v>77</v>
      </c>
      <c r="AY99" s="217" t="s">
        <v>169</v>
      </c>
    </row>
    <row r="100" spans="2:65" s="1" customFormat="1" ht="16.5" customHeight="1">
      <c r="B100" s="34"/>
      <c r="C100" s="184" t="s">
        <v>196</v>
      </c>
      <c r="D100" s="184" t="s">
        <v>163</v>
      </c>
      <c r="E100" s="185" t="s">
        <v>370</v>
      </c>
      <c r="F100" s="186" t="s">
        <v>371</v>
      </c>
      <c r="G100" s="187" t="s">
        <v>215</v>
      </c>
      <c r="H100" s="188">
        <v>0.03</v>
      </c>
      <c r="I100" s="189"/>
      <c r="J100" s="188">
        <f>ROUND(I100*H100,1)</f>
        <v>0</v>
      </c>
      <c r="K100" s="186" t="s">
        <v>167</v>
      </c>
      <c r="L100" s="39"/>
      <c r="M100" s="190" t="s">
        <v>1</v>
      </c>
      <c r="N100" s="191" t="s">
        <v>41</v>
      </c>
      <c r="O100" s="7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3" t="s">
        <v>168</v>
      </c>
      <c r="AT100" s="13" t="s">
        <v>163</v>
      </c>
      <c r="AU100" s="13" t="s">
        <v>70</v>
      </c>
      <c r="AY100" s="13" t="s">
        <v>169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3" t="s">
        <v>77</v>
      </c>
      <c r="BK100" s="194">
        <f>ROUND(I100*H100,1)</f>
        <v>0</v>
      </c>
      <c r="BL100" s="13" t="s">
        <v>168</v>
      </c>
      <c r="BM100" s="13" t="s">
        <v>495</v>
      </c>
    </row>
    <row r="101" spans="2:47" s="1" customFormat="1" ht="12">
      <c r="B101" s="34"/>
      <c r="C101" s="35"/>
      <c r="D101" s="195" t="s">
        <v>171</v>
      </c>
      <c r="E101" s="35"/>
      <c r="F101" s="196" t="s">
        <v>373</v>
      </c>
      <c r="G101" s="35"/>
      <c r="H101" s="35"/>
      <c r="I101" s="139"/>
      <c r="J101" s="35"/>
      <c r="K101" s="35"/>
      <c r="L101" s="39"/>
      <c r="M101" s="218"/>
      <c r="N101" s="219"/>
      <c r="O101" s="219"/>
      <c r="P101" s="219"/>
      <c r="Q101" s="219"/>
      <c r="R101" s="219"/>
      <c r="S101" s="219"/>
      <c r="T101" s="220"/>
      <c r="AT101" s="13" t="s">
        <v>171</v>
      </c>
      <c r="AU101" s="13" t="s">
        <v>70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63"/>
      <c r="J102" s="54"/>
      <c r="K102" s="54"/>
      <c r="L102" s="39"/>
    </row>
  </sheetData>
  <sheetProtection password="CC35" sheet="1" objects="1" scenarios="1" formatColumns="0" formatRows="0" autoFilter="0"/>
  <autoFilter ref="C84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vzd9-PC\vzd9</dc:creator>
  <cp:keywords/>
  <dc:description/>
  <cp:lastModifiedBy>vzd9-PC\vzd9</cp:lastModifiedBy>
  <dcterms:created xsi:type="dcterms:W3CDTF">2019-09-18T13:02:36Z</dcterms:created>
  <dcterms:modified xsi:type="dcterms:W3CDTF">2019-09-18T13:03:04Z</dcterms:modified>
  <cp:category/>
  <cp:version/>
  <cp:contentType/>
  <cp:contentStatus/>
</cp:coreProperties>
</file>